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ams_2/Desktop/НРФ/"/>
    </mc:Choice>
  </mc:AlternateContent>
  <xr:revisionPtr revIDLastSave="0" documentId="8_{B768A5D9-116E-BB41-81EE-2E4DB44E2491}" xr6:coauthVersionLast="47" xr6:coauthVersionMax="47" xr10:uidLastSave="{00000000-0000-0000-0000-000000000000}"/>
  <bookViews>
    <workbookView xWindow="2200" yWindow="1520" windowWidth="18660" windowHeight="12340" activeTab="3" xr2:uid="{00000000-000D-0000-FFFF-FFFF00000000}"/>
  </bookViews>
  <sheets>
    <sheet name="SE RATES" sheetId="1" r:id="rId1"/>
    <sheet name="Накладные расходы_детализация" sheetId="2" r:id="rId2"/>
    <sheet name="OVERHEAD" sheetId="3" state="hidden" r:id="rId3"/>
    <sheet name="SE SERVICES" sheetId="4" r:id="rId4"/>
  </sheets>
  <definedNames>
    <definedName name="_xlnm._FilterDatabase" localSheetId="0" hidden="1">'SE RATES'!$A$3:$V$45</definedName>
  </definedNames>
  <calcPr calcId="191029"/>
</workbook>
</file>

<file path=xl/calcChain.xml><?xml version="1.0" encoding="utf-8"?>
<calcChain xmlns="http://schemas.openxmlformats.org/spreadsheetml/2006/main">
  <c r="C40" i="4" l="1"/>
  <c r="C17" i="4"/>
  <c r="B1" i="2" l="1"/>
  <c r="P13" i="1"/>
  <c r="P5" i="1"/>
  <c r="P6" i="1"/>
  <c r="P7" i="1"/>
  <c r="P8" i="1"/>
  <c r="P9" i="1"/>
  <c r="P10" i="1"/>
  <c r="P15" i="1"/>
  <c r="P11" i="1"/>
  <c r="P12" i="1"/>
  <c r="P16" i="1"/>
  <c r="P14" i="1"/>
  <c r="P17" i="1"/>
  <c r="P18" i="1"/>
  <c r="P19" i="1"/>
  <c r="P20" i="1"/>
  <c r="P21" i="1"/>
  <c r="P22" i="1"/>
  <c r="P23" i="1"/>
  <c r="P24" i="1"/>
  <c r="P26" i="1"/>
  <c r="P25" i="1"/>
  <c r="P27" i="1"/>
  <c r="P28" i="1"/>
  <c r="P29" i="1"/>
  <c r="P30" i="1"/>
  <c r="P31" i="1"/>
  <c r="P32" i="1"/>
  <c r="P33" i="1"/>
  <c r="P34" i="1"/>
  <c r="P35" i="1"/>
  <c r="P36" i="1"/>
  <c r="P37" i="1"/>
  <c r="P38" i="1"/>
  <c r="P41" i="1"/>
  <c r="P39" i="1"/>
  <c r="P40" i="1"/>
  <c r="P42" i="1"/>
  <c r="P43" i="1"/>
  <c r="P44" i="1"/>
  <c r="P45" i="1"/>
  <c r="P4" i="1"/>
  <c r="D5" i="1"/>
  <c r="E5" i="1" s="1"/>
  <c r="F5" i="1" s="1"/>
  <c r="D6" i="1"/>
  <c r="E6" i="1" s="1"/>
  <c r="D7" i="1"/>
  <c r="E7" i="1" s="1"/>
  <c r="F7" i="1" s="1"/>
  <c r="D8" i="1"/>
  <c r="E8" i="1" s="1"/>
  <c r="F8" i="1" s="1"/>
  <c r="D9" i="1"/>
  <c r="E9" i="1" s="1"/>
  <c r="F9" i="1" s="1"/>
  <c r="D10" i="1"/>
  <c r="E10" i="1" s="1"/>
  <c r="D15" i="1"/>
  <c r="E15" i="1" s="1"/>
  <c r="F15" i="1" s="1"/>
  <c r="D11" i="1"/>
  <c r="E11" i="1" s="1"/>
  <c r="F11" i="1" s="1"/>
  <c r="D12" i="1"/>
  <c r="E12" i="1" s="1"/>
  <c r="D13" i="1"/>
  <c r="E13" i="1" s="1"/>
  <c r="F13" i="1" s="1"/>
  <c r="D16" i="1"/>
  <c r="D14" i="1"/>
  <c r="E14" i="1" s="1"/>
  <c r="F14" i="1" s="1"/>
  <c r="G14" i="1" s="1"/>
  <c r="D17" i="1"/>
  <c r="E17" i="1" s="1"/>
  <c r="D18" i="1"/>
  <c r="E18" i="1" s="1"/>
  <c r="F18" i="1" s="1"/>
  <c r="D19" i="1"/>
  <c r="E19" i="1" s="1"/>
  <c r="D20" i="1"/>
  <c r="E20" i="1" s="1"/>
  <c r="F20" i="1" s="1"/>
  <c r="D21" i="1"/>
  <c r="E21" i="1" s="1"/>
  <c r="F21" i="1" s="1"/>
  <c r="D22" i="1"/>
  <c r="E22" i="1" s="1"/>
  <c r="D23" i="1"/>
  <c r="E23" i="1" s="1"/>
  <c r="F23" i="1" s="1"/>
  <c r="D24" i="1"/>
  <c r="D26" i="1"/>
  <c r="E26" i="1" s="1"/>
  <c r="D25" i="1"/>
  <c r="E25" i="1" s="1"/>
  <c r="F25" i="1" s="1"/>
  <c r="D27" i="1"/>
  <c r="E27" i="1" s="1"/>
  <c r="F27" i="1" s="1"/>
  <c r="D28" i="1"/>
  <c r="E28" i="1" s="1"/>
  <c r="D29" i="1"/>
  <c r="E29" i="1" s="1"/>
  <c r="F29" i="1" s="1"/>
  <c r="D30" i="1"/>
  <c r="E30" i="1" s="1"/>
  <c r="F30" i="1" s="1"/>
  <c r="D31" i="1"/>
  <c r="E31" i="1" s="1"/>
  <c r="D32" i="1"/>
  <c r="E32" i="1" s="1"/>
  <c r="F32" i="1" s="1"/>
  <c r="D33" i="1"/>
  <c r="E33" i="1" s="1"/>
  <c r="D34" i="1"/>
  <c r="D35" i="1"/>
  <c r="D36" i="1"/>
  <c r="E36" i="1" s="1"/>
  <c r="F36" i="1" s="1"/>
  <c r="D37" i="1"/>
  <c r="E37" i="1" s="1"/>
  <c r="D38" i="1"/>
  <c r="E38" i="1" s="1"/>
  <c r="F38" i="1" s="1"/>
  <c r="D41" i="1"/>
  <c r="E41" i="1" s="1"/>
  <c r="F41" i="1" s="1"/>
  <c r="D39" i="1"/>
  <c r="E39" i="1" s="1"/>
  <c r="D40" i="1"/>
  <c r="E40" i="1" s="1"/>
  <c r="F40" i="1" s="1"/>
  <c r="D42" i="1"/>
  <c r="E42" i="1" s="1"/>
  <c r="D43" i="1"/>
  <c r="E43" i="1" s="1"/>
  <c r="D44" i="1"/>
  <c r="E44" i="1" s="1"/>
  <c r="F44" i="1" s="1"/>
  <c r="G44" i="1" s="1"/>
  <c r="H44" i="1" s="1"/>
  <c r="D45" i="1"/>
  <c r="E45" i="1" s="1"/>
  <c r="F45" i="1" s="1"/>
  <c r="F37" i="1" l="1"/>
  <c r="G37" i="1" s="1"/>
  <c r="H37" i="1" s="1"/>
  <c r="F10" i="1"/>
  <c r="G10" i="1" s="1"/>
  <c r="H10" i="1" s="1"/>
  <c r="F43" i="1"/>
  <c r="G43" i="1" s="1"/>
  <c r="G25" i="1"/>
  <c r="H25" i="1" s="1"/>
  <c r="G8" i="1"/>
  <c r="H8" i="1" s="1"/>
  <c r="F17" i="1"/>
  <c r="E34" i="1"/>
  <c r="F34" i="1" s="1"/>
  <c r="E35" i="1"/>
  <c r="F35" i="1" s="1"/>
  <c r="F28" i="1"/>
  <c r="G28" i="1" s="1"/>
  <c r="H28" i="1" s="1"/>
  <c r="F26" i="1"/>
  <c r="G26" i="1" s="1"/>
  <c r="F19" i="1"/>
  <c r="G19" i="1" s="1"/>
  <c r="H19" i="1" s="1"/>
  <c r="F33" i="1"/>
  <c r="E24" i="1"/>
  <c r="F24" i="1" s="1"/>
  <c r="F6" i="1"/>
  <c r="G6" i="1" s="1"/>
  <c r="H6" i="1" s="1"/>
  <c r="F42" i="1"/>
  <c r="F39" i="1"/>
  <c r="F31" i="1"/>
  <c r="F22" i="1"/>
  <c r="F12" i="1"/>
  <c r="E16" i="1"/>
  <c r="F16" i="1" s="1"/>
  <c r="G32" i="1"/>
  <c r="H32" i="1" s="1"/>
  <c r="G13" i="1"/>
  <c r="H13" i="1" s="1"/>
  <c r="G41" i="1"/>
  <c r="H41" i="1" s="1"/>
  <c r="G40" i="1"/>
  <c r="H40" i="1" s="1"/>
  <c r="G11" i="1"/>
  <c r="H11" i="1" s="1"/>
  <c r="G23" i="1"/>
  <c r="H23" i="1" s="1"/>
  <c r="G30" i="1"/>
  <c r="H30" i="1" s="1"/>
  <c r="G27" i="1"/>
  <c r="H27" i="1" s="1"/>
  <c r="G29" i="1"/>
  <c r="H29" i="1" s="1"/>
  <c r="G36" i="1"/>
  <c r="H36" i="1" s="1"/>
  <c r="G20" i="1"/>
  <c r="H20" i="1" s="1"/>
  <c r="G18" i="1"/>
  <c r="H18" i="1" s="1"/>
  <c r="G15" i="1"/>
  <c r="H15" i="1" s="1"/>
  <c r="G9" i="1"/>
  <c r="H9" i="1" s="1"/>
  <c r="G21" i="1"/>
  <c r="H21" i="1"/>
  <c r="G45" i="1"/>
  <c r="H45" i="1" s="1"/>
  <c r="G7" i="1"/>
  <c r="H7" i="1" s="1"/>
  <c r="G38" i="1"/>
  <c r="H38" i="1" s="1"/>
  <c r="G5" i="1"/>
  <c r="H5" i="1" s="1"/>
  <c r="H43" i="1"/>
  <c r="H26" i="1"/>
  <c r="H14" i="1"/>
  <c r="G35" i="1" l="1"/>
  <c r="H35" i="1" s="1"/>
  <c r="G34" i="1"/>
  <c r="H34" i="1"/>
  <c r="G17" i="1"/>
  <c r="H17" i="1" s="1"/>
  <c r="G16" i="1"/>
  <c r="H16" i="1" s="1"/>
  <c r="G24" i="1"/>
  <c r="H24" i="1" s="1"/>
  <c r="G39" i="1"/>
  <c r="H39" i="1" s="1"/>
  <c r="G42" i="1"/>
  <c r="H42" i="1" s="1"/>
  <c r="G22" i="1"/>
  <c r="H22" i="1" s="1"/>
  <c r="G33" i="1"/>
  <c r="H33" i="1" s="1"/>
  <c r="G12" i="1"/>
  <c r="H12" i="1" s="1"/>
  <c r="G31" i="1"/>
  <c r="H31" i="1" s="1"/>
  <c r="B41" i="1"/>
  <c r="B18" i="1"/>
  <c r="D4" i="1"/>
  <c r="E4" i="1" s="1"/>
  <c r="I16" i="1" l="1"/>
  <c r="J16" i="1" s="1"/>
  <c r="I33" i="1"/>
  <c r="J33" i="1" s="1"/>
  <c r="I14" i="1"/>
  <c r="J14" i="1" s="1"/>
  <c r="I34" i="1"/>
  <c r="J34" i="1" s="1"/>
  <c r="I17" i="1"/>
  <c r="J17" i="1" s="1"/>
  <c r="I35" i="1"/>
  <c r="J35" i="1" s="1"/>
  <c r="I19" i="1"/>
  <c r="J19" i="1" s="1"/>
  <c r="I36" i="1"/>
  <c r="J36" i="1" s="1"/>
  <c r="I20" i="1"/>
  <c r="J20" i="1" s="1"/>
  <c r="I38" i="1"/>
  <c r="J38" i="1" s="1"/>
  <c r="I21" i="1"/>
  <c r="J21" i="1" s="1"/>
  <c r="I41" i="1"/>
  <c r="J41" i="1" s="1"/>
  <c r="I22" i="1"/>
  <c r="J22" i="1" s="1"/>
  <c r="I39" i="1"/>
  <c r="J39" i="1" s="1"/>
  <c r="I40" i="1"/>
  <c r="J40" i="1" s="1"/>
  <c r="I26" i="1"/>
  <c r="J26" i="1" s="1"/>
  <c r="I25" i="1"/>
  <c r="J25" i="1" s="1"/>
  <c r="I44" i="1"/>
  <c r="J44" i="1" s="1"/>
  <c r="I30" i="1"/>
  <c r="J30" i="1" s="1"/>
  <c r="I31" i="1"/>
  <c r="J31" i="1" s="1"/>
  <c r="I5" i="1"/>
  <c r="J5" i="1" s="1"/>
  <c r="I23" i="1"/>
  <c r="J23" i="1" s="1"/>
  <c r="I6" i="1"/>
  <c r="J6" i="1" s="1"/>
  <c r="I24" i="1"/>
  <c r="J24" i="1" s="1"/>
  <c r="I42" i="1"/>
  <c r="J42" i="1" s="1"/>
  <c r="I7" i="1"/>
  <c r="J7" i="1" s="1"/>
  <c r="I43" i="1"/>
  <c r="J43" i="1" s="1"/>
  <c r="I8" i="1"/>
  <c r="J8" i="1" s="1"/>
  <c r="I9" i="1"/>
  <c r="J9" i="1" s="1"/>
  <c r="I27" i="1"/>
  <c r="J27" i="1" s="1"/>
  <c r="I45" i="1"/>
  <c r="J45" i="1" s="1"/>
  <c r="I10" i="1"/>
  <c r="J10" i="1" s="1"/>
  <c r="I28" i="1"/>
  <c r="J28" i="1" s="1"/>
  <c r="I15" i="1"/>
  <c r="J15" i="1" s="1"/>
  <c r="I11" i="1"/>
  <c r="J11" i="1" s="1"/>
  <c r="I12" i="1"/>
  <c r="J12" i="1" s="1"/>
  <c r="I37" i="1"/>
  <c r="J37" i="1" s="1"/>
  <c r="I29" i="1"/>
  <c r="J29" i="1" s="1"/>
  <c r="I13" i="1"/>
  <c r="J13" i="1" s="1"/>
  <c r="I32" i="1"/>
  <c r="J32" i="1" s="1"/>
  <c r="I18" i="1"/>
  <c r="J18" i="1" s="1"/>
  <c r="I4" i="1"/>
  <c r="F4" i="1"/>
  <c r="V6" i="1" l="1"/>
  <c r="V5" i="1"/>
  <c r="G4" i="1"/>
  <c r="H4" i="1" s="1"/>
  <c r="J4" i="1" s="1"/>
  <c r="V4" i="1" s="1"/>
  <c r="V7" i="1" l="1"/>
  <c r="V8" i="1" l="1"/>
  <c r="V9" i="1" l="1"/>
  <c r="V10" i="1" l="1"/>
  <c r="V15" i="1" l="1"/>
  <c r="V11" i="1" l="1"/>
  <c r="V12" i="1" l="1"/>
  <c r="V13" i="1" l="1"/>
  <c r="V16" i="1" l="1"/>
  <c r="V14" i="1" l="1"/>
  <c r="V17" i="1" l="1"/>
  <c r="V18" i="1" l="1"/>
  <c r="V19" i="1" l="1"/>
  <c r="V20" i="1" l="1"/>
  <c r="V21" i="1" l="1"/>
  <c r="V22" i="1" l="1"/>
  <c r="V23" i="1" l="1"/>
  <c r="V24" i="1" l="1"/>
  <c r="V26" i="1" l="1"/>
  <c r="V25" i="1" l="1"/>
  <c r="V27" i="1" l="1"/>
  <c r="V28" i="1" l="1"/>
  <c r="V29" i="1" l="1"/>
  <c r="V30" i="1" l="1"/>
  <c r="V31" i="1" l="1"/>
  <c r="V32" i="1" l="1"/>
  <c r="V33" i="1" l="1"/>
  <c r="V34" i="1" l="1"/>
  <c r="V35" i="1" l="1"/>
  <c r="V36" i="1" l="1"/>
  <c r="V37" i="1" l="1"/>
  <c r="V38" i="1" l="1"/>
  <c r="V41" i="1" l="1"/>
  <c r="V39" i="1" l="1"/>
  <c r="V40" i="1" l="1"/>
  <c r="V42" i="1" l="1"/>
  <c r="V43" i="1" l="1"/>
  <c r="V45" i="1" l="1"/>
  <c r="V44" i="1"/>
</calcChain>
</file>

<file path=xl/sharedStrings.xml><?xml version="1.0" encoding="utf-8"?>
<sst xmlns="http://schemas.openxmlformats.org/spreadsheetml/2006/main" count="308" uniqueCount="222">
  <si>
    <t>должность</t>
  </si>
  <si>
    <t>Ставка в час с комиссией агентства</t>
  </si>
  <si>
    <t>коэффициэнт накладных расходов</t>
  </si>
  <si>
    <t>% рабочего времени на обслуживание тендеров</t>
  </si>
  <si>
    <t>Количество рабочих часов</t>
  </si>
  <si>
    <t>% прибыли агентства , Проект до 5 млн. руб</t>
  </si>
  <si>
    <t>% прибыли агентства , Проект до 20 млн. руб</t>
  </si>
  <si>
    <t>% прибыли агентства , Проект до 50 млн. руб</t>
  </si>
  <si>
    <t>% прибыли агентства , Проект до 100 млн. руб</t>
  </si>
  <si>
    <t>Junior account manager</t>
  </si>
  <si>
    <t>Участие в осуществление и координации работы по проектам с внутренними и внешними партнёрами проекта;
Осуществление коммуникации с клиентом в рамках части проектов внутри Агентства на ежедневной основе;
Проведение небольших проектов для клиента или частей большого проекта;
Управление людьми - руководство ассистентами и AE;
Составление сметы проекта in.</t>
  </si>
  <si>
    <t>Designer</t>
  </si>
  <si>
    <t>Работы по реализации дизайн-макетов: подготовка дизайн-макетов по всем визуальным номиналам проекта в соответствии с визуальной концепцией (образом) старшего дизайнера; проверка и обработка корректурных оттисков, оценка качества набора, принципов построения изобразительно-шрифтовых композиций.</t>
  </si>
  <si>
    <t>Production Manager</t>
  </si>
  <si>
    <t>Работа по проектам с конкретными поставщиками
Ответственность за финансовую логистику, закупки, документы.</t>
  </si>
  <si>
    <t>Account Manager</t>
  </si>
  <si>
    <t>Осуществление полного ведения своего клиента, развитие тесных и продуктивных отношений с Клиентом;
Ведение регулярной отчетности перед Клиентом;
Подготовка и написание предложений, формирование бюджетов;
Координация и контроль качества работ по проектам внутри Агентства на ежедневной основе; построение продуктивных рабочих отношений с внешними партнерами Агентства;
Проверка своевременности выставления счетов, контроль сроков оплаты счетов;
Управление людьми - руководство ассистентами, AE, SAE;
Составление сметы проекта in и out;
Увеличение/оптимизация Revenue на проекте/клиенте.</t>
  </si>
  <si>
    <t>Event Manager</t>
  </si>
  <si>
    <t>Организация работ по составлению (определение состава и содержания) задания на проведение национальных и локальных ивент проектов в области событийного маркетинга: подготовка обоснований использования различных механик мероприятий; подбор площадок для проведения мероприятия, составление производственных смет; контроль подготовки и реализации мероприятий</t>
  </si>
  <si>
    <t>Senior Account Manager</t>
  </si>
  <si>
    <t>Отвечает за подготовку, написание и презентацию предложений;
Управление людьми - руководство работы группы Account Manager и Executive, построение команды, подготовка преемников;
Решение сложных вопросов. Осуществление всестороннего развития вверенных группе клиентов;
Осуществление полного ведения своего клиента, развитие тесных и продуктивных отношений с Клиентом. Разработка и защита предложений перед Клиентом;
Несет ответственность за конечное решение сложных вопросов  с клиентом;
Увеличение/оптимизация Revenue на проекте/клиенте, предложения по улучшению ДЗ, понимание на чем зарабатываем на клиенте (% Revenue, % AF, доля сервисов и т. д.).</t>
  </si>
  <si>
    <t>Copywriter</t>
  </si>
  <si>
    <t>Организация работ по разработке и вербализации творческих решений в области маркетинговых коммуникаций: формирование вербальной части креативной концепции; адаптация творческих идей к различным коммуникационным каналам; постановка задач внутренним и внешним производителям рекламно-информационных материалов; контроль качества и сроков исполнения; сопровождение проекта в части творческих разработок.</t>
  </si>
  <si>
    <t>Art Director</t>
  </si>
  <si>
    <t>Организация работ по разработке и визуализации творческих решений в области маркетинговых коммуникаций: формирование визуальной части креативной концепции в виде эскизов; адаптация творческих идей к различным коммуникационным каналам; сопровождение проекта в части творческих  разработок. Руководство работой дизайнерской группы</t>
  </si>
  <si>
    <t>Group Account Director</t>
  </si>
  <si>
    <t>Организация эффективной работы группы по работе с клиентами (Account Director, Senior Account manager, Account Manager и т.д.);
Осуществление стратегического руководства  проектами группы (планирование, контроль исполнения, взаимодействие с клиентом);
Осуществление всестороннего развития вверенной группы клиентов и несение ответственности за конечное решение сложных вопросов с клиентами;
Осуществление согласования с клиентом группы стратегии рекламной кампании;
Отвечает за прибыльность Клиентов группы, за рост дохода по Клиентам группы и достижение других бизнес-целей, установленных Директором отдела по работе с клиентами и/или Генеральным директором.</t>
  </si>
  <si>
    <t xml:space="preserve">Account Director </t>
  </si>
  <si>
    <t>Ведение, как правило, 1-2 крупных клиентов или часть брендов очень крупного клиента;
Организация эффективной работы группы менеджеров (Senior Account Manager, Account Manager и т.д.), построение команды, подготовка преемников;
Осуществление стратегического руководства проектами группы (планирование, контроль исполнения, взаимодействие с клиентом);
Осуществление всестороннего развития вверенных группе клиентов и несет ответственность за конечное решение сложных вопросов с клиентами;
Осуществление согласования с клиентом группы стратегии рекламной кампании;
Отвечает за прибыльность Клиентов группы, за рост дохода по Клиентам группы и достижение других бизнес-целей, установленных Директором отдела по работе с клиентами или Руководителем группы по работе с клиентами;
Анализ финансовых показателей (P&amp;L  и т. д.), управление ДЗ, управление ФОТ команды.</t>
  </si>
  <si>
    <t>Client Service Director</t>
  </si>
  <si>
    <t>Управление процессом подготовки проектных предложений на проведение национальных и  региональных  проектов в области интегрированного маркетинга: проработка и детализации клиентских заданий; подготовка и сопровождение первичных документов;  контроль функциональных решений (планирование проекта, контроль качества и сроков исполнения); подготовка анализа эффективности рекламных кампаний.</t>
  </si>
  <si>
    <t>Project Manager</t>
  </si>
  <si>
    <t>Является ключевым звеном при реализации проектов (курирование продакшена, креатива и сопутствующих отделов, при необходимости);
Работу с промо-персоналом;
Логистика, бронирование, работа с подрядчиками при реализации проектов;
Осуществление документооборота по проекту.</t>
  </si>
  <si>
    <t>Creative Director</t>
  </si>
  <si>
    <t>Организация работ по формированию креативной стратегии: определение основных направлений творческих разработок и коммуникационных решений; согласование заданий с клиентом;  определение ресурсных и финансовых затрат; формирование рабочих групп, постановка задач; контроль функциональных решений (планирование проекта, контроль качества и сроков исполнения)</t>
  </si>
  <si>
    <t>3D Designer</t>
  </si>
  <si>
    <t>Разработка и визулизация конструктивного и творческого решения в 3D макете, корректировка цвета, световых эффектов и фактур в макете</t>
  </si>
  <si>
    <t>Account Director (Digital)</t>
  </si>
  <si>
    <t>Account Executive</t>
  </si>
  <si>
    <t>Требуется минимальный опыт работы в агентстве (от 0,5 - 1 года), знание структуры и функций рекламного агентства, понимание что такое BTL и клиентский сервис;
Осуществление, на ежедневной основе, помощи Менеджеру по работе с клиентами в эффективной работе с клиентами;
Обеспечение технической поддержки проектов, в том числе в отслеживании финансовых статусов по клиентам;
Осуществление самостоятельного ведения мелких проектов и поручений;
Составление сметы проекта in.</t>
  </si>
  <si>
    <t>Account Manager (Digital)</t>
  </si>
  <si>
    <t>Analyst/Researcher</t>
  </si>
  <si>
    <t>Channel director</t>
  </si>
  <si>
    <t>Согласование рекламных акций, проводимых Агентством на территории Москвы и других региональных городов (если согласование осуществляется через центральный московский офис);
Контроль за соблюдением расходов по утвержденным сметам на букинг. Оптимизация данных расходов;
Участие в подготовке презентаций, разработке бюджетов для новых проектов;
Поиск новых каналов реализации активностей;
Выбор партнеров, необходимых для реализации проектов; переговоры, условия сотрудничества, контроль финансово-юридических документов, решение спорных вопросов, анализ сотрудничества, контроль качества;
Отслеживание изменений в структурах партнеров, стоимости их услуг. Регулярное обновление и пополнение базы партнеров. Сбор и анализ информации, необходимой для эффективного планирования.</t>
  </si>
  <si>
    <t>Channel manager</t>
  </si>
  <si>
    <t>Client Service Director (Digital)</t>
  </si>
  <si>
    <t>Content manager/Editor</t>
  </si>
  <si>
    <t>Организация работ по вербальному наполнению интерактивного ресурса: генерация уникального контента; сбор, адаптация и размещение стороннего контента; анализ эффективности размещаемых материалов; контроль исполнения</t>
  </si>
  <si>
    <t>Coordinator</t>
  </si>
  <si>
    <t>Организация работ по расстановке полевого персонала;
Сбор отчетности от полевого персонала.</t>
  </si>
  <si>
    <t>Event director</t>
  </si>
  <si>
    <t>Организация и управление процессами разработки и реализации в событийном маркетинге: определение ресурсных и финансовых затрат; формирование рабочих групп, постановка задач; контроль соблюдения бюджетной дисциплины, процессов взаимодействия структурных подразделений при подготовке и исполнении проекта, анализ и консалтинг на всех этапах от первичной разработки до реализации</t>
  </si>
  <si>
    <t>Financial coordinator</t>
  </si>
  <si>
    <t xml:space="preserve">Ведение документооборота с контрагентами, подготовка проектов договоров и приложений к ним, внесение основных условий сделок в шаблоны документов, взаимодействие со структурными подразделениями в части части финансово-юридического согласования документов, контроль сроков подписания документов, выставления счетов и закрывающих документов. </t>
  </si>
  <si>
    <t>HR manager</t>
  </si>
  <si>
    <t>Организация работ по рекрутингу полевого персонала: поиск и подбор полевого персонала, соответствующего требованиям клиента; организация тренингов; постоянное сопровождение проекта в части обеспечения ротации полевого персонала.</t>
  </si>
  <si>
    <t>Junior strategic planner</t>
  </si>
  <si>
    <t>Сбор и анализ данных из открытых и закрытых источников, необходимых для работы стратегического отдела (деятельность конкурентов, правообладателей, потредности аудитории и др), ведение баз данных, проведение мониторингов, подготовка отчетов.</t>
  </si>
  <si>
    <t>Logistics manager</t>
  </si>
  <si>
    <t>Организация работ по транспортно-логистическому сопровождению проектов: подготовка (определение состава и содержания) задания на организацию транспортно-логистического сопровождения проектов, согласование требований с клиентом; составление производственных смет; поиск оптимальных решений при организации работ с контрагентами, размещение заказа; контроль качества и сроков исполнения заказа.</t>
  </si>
  <si>
    <t>Media Planner</t>
  </si>
  <si>
    <t>Production Director</t>
  </si>
  <si>
    <t>Формирование базы подрядчиков, которые занимаются реализацией всех проектов. Организация тендеров по подрядчикам;
Логистика, контроль проектов, финансовой документации;
Контроль качества выходящих проектов и соответствие подходящих цен для клиентов и прайс-листа департамента;
Построение эффективных отношений с поставщиками и подрядчиками. Решение сложных ситуаций, сроки, качество.</t>
  </si>
  <si>
    <t>Project Director</t>
  </si>
  <si>
    <t>Ответственность за всю реализацию мероприятий, финансовые планы и работу остальных менеджеров по проекту;
Презентация агентства для проведения специальных мероприятий по продвижению определенных товаров и брендов на рынок совместно с Директором отдела по работе с клиентами и Креативным Директором, как стратег;Контроль сметы и цены; Может продавать услуги.</t>
  </si>
  <si>
    <t>Regional Director</t>
  </si>
  <si>
    <t>Отбор и формирование списка региональных партнеров, оптимизация и согласование структуры взаимодействия с региональными контрагентами;
Определение ресурсных и финансовых затрат; формирование рабочих групп, постановка задач; контроль соблюдения бюджетной дисциплины, процессов взаимодействия структурных подразделений при подготовке и исполнении проекта;
Презентация агентства для проведения специальных мероприятий по продвижению определенных товаров и брендов на региональный рынок совместно с Директором отдела по работе с клиентами и Креативным Директором, как стратег;
Может продавать услуги.</t>
  </si>
  <si>
    <t>Regional Manager</t>
  </si>
  <si>
    <t>Организация работ по исполнению задания на проведение полевых проектов на региональном уровне;
Участие в выборе и брифинге подрядчиков, региональном отборе и подготовке полевого персонала;
Адаптация проектных инструкций и дисциплинарных документов; 
Контроль качества оказания услуг полевым персоналом на региональном уровне;
Предоставление согласованной отчетности по проекту.</t>
  </si>
  <si>
    <t xml:space="preserve">Senior HR Manager </t>
  </si>
  <si>
    <t>Организация и управление процессами подбора и подготовки полевого персонала;
Определение эффективных каналов коммуникаций для привлечения полевого персонала;
Постановка задач группе подбора и подготовки полевого персонала;
Осуществление методического руководства и координация деятельности на всех этапах работы с персоналом.</t>
  </si>
  <si>
    <t>Senior Project Manager</t>
  </si>
  <si>
    <t>Является ключевым звеном при реализации проектов (курирование продакшена, креатива и сопутствующих отделов, при необходимости);
Работу с промо-персоналом;
Логистика, бронирование, работа с подрядчиками при реализации проектов;
Осуществление документооборота по проекту;
Ответственный за обучение персонала.</t>
  </si>
  <si>
    <t>Senior strategic planner</t>
  </si>
  <si>
    <t>Организация работ по оценке и отслеживанию эффективности спонсорских сделок и активационных рекламных кампаний во всех каналах коммуникации: подготовка проектных предложений; определение ресурсных и финансовых затрат; организация процесса оценки, планирования KPI и отслеживания их исполнения; анализ эффективности проектов, подготовка рекомендаций по оптимизации при необходимости.</t>
  </si>
  <si>
    <t>Social Media Manager</t>
  </si>
  <si>
    <t>Организация работ по реализации клиентских проектов в социальных сетях и блогхостингах: выработка информационных поводов; сопровождение проекта; мониторинг</t>
  </si>
  <si>
    <t>Strategic Director</t>
  </si>
  <si>
    <t>Организация и управление процессами разработки и реализации коммуникационных и творческих решений в области интегрированного маркетинга;
Согласование с клиентом стратегических и тактических задач в области маркетинговых коммуникаций;
Определение ресурсных и финансовых затрат, необходимых для подготовки и реализации проектов;
Осуществление консалтинга в области интегрированного маркетинга.</t>
  </si>
  <si>
    <t xml:space="preserve">Strategic Planner </t>
  </si>
  <si>
    <t>Оценка и отслеживание эффективности спонсорских сделок и активационных рекламных кампаний во всех каналах коммуникации: подготовка проектных предложений и отчетов; планирование KPI, создание и управление инструментами по отслеживанию выполнения KPI и эффективности активационных кампаний; работа с закрытми базами данных о спонсорских сделках и активационных кампайни, анализ эффективности проектов, подготовке основных выводов.</t>
  </si>
  <si>
    <t>Strategic planning director</t>
  </si>
  <si>
    <t>Technical direcor</t>
  </si>
  <si>
    <t>Управление процессами производства рекламно-информационных материалов: подготовка (определение состава и содержания) задания на производство рекламно-информационных материалов, согласование требований с клиентом; составление производственных смет; поиск оптимальных решений при организации работ с контрагентами, размещение заказа на производство; контроль качества и сроков исполнения заказа.</t>
  </si>
  <si>
    <t>Training manager</t>
  </si>
  <si>
    <t>Организация работ по проведению тренингов и консультационных занятий для полевого персонала в соответствии с требованиями клиента и спецификой полевого проекта;
Отбор и дальнейшая аттестация полевого персонала с использованием актуальных методов оценки;
Предоставление отобранного персонала для полевой работы;
Постоянное сопровождение проекта в части подготовки и оценки полевого персонала.</t>
  </si>
  <si>
    <t>Статья движения денежных средств</t>
  </si>
  <si>
    <t>02 ОПЕРАЦИОННАЯ ДЕЯТЕЛЬНОСТЬ</t>
  </si>
  <si>
    <t>00 Расходы на оплату труда</t>
  </si>
  <si>
    <t>Заработная плата основного персонала, включая налоги на ФОТ</t>
  </si>
  <si>
    <t>Заработная плата прочего персонала, включая налоги на ФОТ</t>
  </si>
  <si>
    <t>01 Содержание помещений</t>
  </si>
  <si>
    <t>Аренда офиса</t>
  </si>
  <si>
    <t>Аренда склада</t>
  </si>
  <si>
    <t>Текущий ремонт</t>
  </si>
  <si>
    <t xml:space="preserve">02 Затраты компаний на связь и коммуникации </t>
  </si>
  <si>
    <t>Интернет</t>
  </si>
  <si>
    <t>Мобильная связь</t>
  </si>
  <si>
    <t>Почтовые расходы</t>
  </si>
  <si>
    <t>Привлечение внешних курьеров для адм. целей</t>
  </si>
  <si>
    <t>Телефонная связь</t>
  </si>
  <si>
    <t>03 Затраты на транспорт и логистику</t>
  </si>
  <si>
    <t>Привлечение транспорта для административных целей</t>
  </si>
  <si>
    <t>Расходы на бензин по карточкам</t>
  </si>
  <si>
    <t>Расходы на переезд</t>
  </si>
  <si>
    <t>Расходы на содержание автомобилей</t>
  </si>
  <si>
    <t>Складские расходы</t>
  </si>
  <si>
    <t>04 Приобретение и содержание оборудования и инвентаря</t>
  </si>
  <si>
    <t>Компьютерное оборудование и оргтехника</t>
  </si>
  <si>
    <t>Покупка мебели</t>
  </si>
  <si>
    <t>Программное обеспечение</t>
  </si>
  <si>
    <t>Прочие коммерческие расходы (АСУ)</t>
  </si>
  <si>
    <t>Прочее приобретение и содержание оборудования</t>
  </si>
  <si>
    <t>Расходные материалы</t>
  </si>
  <si>
    <t>Ремонт и обслуживание оборудования и инвентаря</t>
  </si>
  <si>
    <t>05 Общехозяйственные расходы</t>
  </si>
  <si>
    <t>Расходы на канцелярию</t>
  </si>
  <si>
    <t>Расходы на питание</t>
  </si>
  <si>
    <t>Расходы на подписку</t>
  </si>
  <si>
    <t>Хозяйственные расходы</t>
  </si>
  <si>
    <t>Эксплуатационные расходы</t>
  </si>
  <si>
    <t>06 Расходы на содержание филиалов</t>
  </si>
  <si>
    <t>07 Охранные расходы и расходы на безопасность</t>
  </si>
  <si>
    <t>08 Затраты на персонал</t>
  </si>
  <si>
    <t>Компенсация проезда сотрудникам</t>
  </si>
  <si>
    <t>Корпоративные мероприятия</t>
  </si>
  <si>
    <t>Мед. страхование персонала</t>
  </si>
  <si>
    <t>Прочие расходы на персонал</t>
  </si>
  <si>
    <t>Расходы на обучение</t>
  </si>
  <si>
    <t>09 Аудиторское и бухгалтерское обслуживание</t>
  </si>
  <si>
    <t>Бухгалтерское информ. сопровождение и подписка</t>
  </si>
  <si>
    <t>Расходы на аудиторские услуги</t>
  </si>
  <si>
    <t>Прочие бухгалтерские расходы</t>
  </si>
  <si>
    <t>10 Юридические затраты ГК</t>
  </si>
  <si>
    <t>Прочие юридические расходы</t>
  </si>
  <si>
    <t>Расходы на реорганизацию</t>
  </si>
  <si>
    <t>Юридически-нотариальные расходы</t>
  </si>
  <si>
    <t>11 Затраты на банковское обслуживание</t>
  </si>
  <si>
    <t>Расходы на банковское обслуживание</t>
  </si>
  <si>
    <t>Расходы по расчетно-кассовому обслуживанию</t>
  </si>
  <si>
    <t>12 Командировочные расходы</t>
  </si>
  <si>
    <t>13 Представительские расходы</t>
  </si>
  <si>
    <t>Встречи с клиентами</t>
  </si>
  <si>
    <t>Подарки и сувениры</t>
  </si>
  <si>
    <t>Прочие представительские расходы</t>
  </si>
  <si>
    <t>14 Коммерческие расходы</t>
  </si>
  <si>
    <t>Интернет сайты</t>
  </si>
  <si>
    <t xml:space="preserve">Коммерческие расходы New business </t>
  </si>
  <si>
    <t>Корпоративная реклама</t>
  </si>
  <si>
    <t>Прочие коммерческие расходы</t>
  </si>
  <si>
    <t>04 ФИНАНСОВАЯ ДЕЯТЕЛЬНОСТЬ</t>
  </si>
  <si>
    <t>Финансовые услуги</t>
  </si>
  <si>
    <t>Бонусы персонала</t>
  </si>
  <si>
    <t>% по кредиту банка</t>
  </si>
  <si>
    <t>Прочие финансовые расходы</t>
  </si>
  <si>
    <t>05 ВНУТРИКОРПОРАТИВНЫЕ ПЕРЕМЕЩЕНИЯ</t>
  </si>
  <si>
    <t>Внутренние перемещения</t>
  </si>
  <si>
    <t>Прочие финансовые операции</t>
  </si>
  <si>
    <t>06 НАЛОГИ</t>
  </si>
  <si>
    <t>Налоги (текущий год)</t>
  </si>
  <si>
    <t>Чистая прибыль (убыток) (Net profit or loss for the period)</t>
  </si>
  <si>
    <t>Post</t>
  </si>
  <si>
    <t>Services</t>
  </si>
  <si>
    <t>услуги</t>
  </si>
  <si>
    <t>старший менеджер по работе с клиентами</t>
  </si>
  <si>
    <t>менеджер по работе с клиентами</t>
  </si>
  <si>
    <t>младший менеджер по работе с клиентами</t>
  </si>
  <si>
    <t>менеджер по документообороту</t>
  </si>
  <si>
    <t>директор по стратегическому планированию</t>
  </si>
  <si>
    <t>старший менеджер по стратегическому планированию</t>
  </si>
  <si>
    <t>менеджер по стратегическому планированию</t>
  </si>
  <si>
    <t>младший менеджер по стратегическому планированию</t>
  </si>
  <si>
    <t>креативный директор</t>
  </si>
  <si>
    <t>арт-директор</t>
  </si>
  <si>
    <t>копирайтер</t>
  </si>
  <si>
    <t>дизайнер</t>
  </si>
  <si>
    <t>техничекий директор</t>
  </si>
  <si>
    <t>менеджер по производству</t>
  </si>
  <si>
    <t>директор по работе с клиентамим (Digital)</t>
  </si>
  <si>
    <t>Координатор</t>
  </si>
  <si>
    <t>менеджер по персоналу</t>
  </si>
  <si>
    <t>Менеджер по профессиональной подготовке</t>
  </si>
  <si>
    <t>Менеджер по проектам</t>
  </si>
  <si>
    <t>Менеджер по логистике</t>
  </si>
  <si>
    <t>Региональный менеджер</t>
  </si>
  <si>
    <t>Контент менеджер/редактор</t>
  </si>
  <si>
    <t>Медиа планировщик</t>
  </si>
  <si>
    <t>Менеджер по социальным сетям</t>
  </si>
  <si>
    <t xml:space="preserve">Аккаунт менеджер </t>
  </si>
  <si>
    <t>Менеджер каналов</t>
  </si>
  <si>
    <t>Младший проектный менеджер</t>
  </si>
  <si>
    <t>Менеджер проектов</t>
  </si>
  <si>
    <t>Аналитик</t>
  </si>
  <si>
    <t>3Д дизайнер</t>
  </si>
  <si>
    <t>Младший менеджер по персоналу</t>
  </si>
  <si>
    <t>Производственный директор</t>
  </si>
  <si>
    <t>Региональный директор</t>
  </si>
  <si>
    <t>Директор каналов</t>
  </si>
  <si>
    <t>Проектный директор</t>
  </si>
  <si>
    <t>Аккаунт директор</t>
  </si>
  <si>
    <t>Директор по работе с клиентамим</t>
  </si>
  <si>
    <t>Директор по организации мероприятий</t>
  </si>
  <si>
    <t>Директор стратегического отдела</t>
  </si>
  <si>
    <t>Специалист по составлению оптимальных медиа — планов рекламных кампаний.</t>
  </si>
  <si>
    <t>Специалист, который собирает, обрабатывает, изучает и интерпретирует данные.</t>
  </si>
  <si>
    <t>Менеджер по работе с клиентами в агентстве, проекте или на площадке</t>
  </si>
  <si>
    <t>Организация и управление процессами разработки и реализации проектов в спортивном маркетинге: определение ресурсных и финансовых затрат; формирование рабочих групп, постановка задач; контроль соблюдения бюджетной дисциплины, процессов взаимодействия структурных подразделений при подготовке и исполнении проекта, анализ и консалтинг на всех этапах от первичной разработки до реализации.</t>
  </si>
  <si>
    <t>Зарплата NET/ мес, ₽</t>
  </si>
  <si>
    <t>НДФЛ / год, ₽</t>
  </si>
  <si>
    <t>Зарплата  GROSS / год, ₽</t>
  </si>
  <si>
    <t>Страховые взносы для субъектов МСП / год, ₽</t>
  </si>
  <si>
    <t>ФОТ / год, ₽</t>
  </si>
  <si>
    <t>затраты  на ФОТ и накладные расходы / год, ₽</t>
  </si>
  <si>
    <t>количество рабочих дней/год</t>
  </si>
  <si>
    <t>Количество отпускных дней сотрудника/год</t>
  </si>
  <si>
    <t>Количество дней  сотрудника на больничном, в среднем/год</t>
  </si>
  <si>
    <t>Количество дней сотрудника, потраченных на обучение, самообразование, административную нагрузку/год</t>
  </si>
  <si>
    <t>специалист, который собирает, обрабатывает, изучает и интерпретирует данные. Его работа помогает принимать решения в бизнесе, управлении и науке.</t>
  </si>
  <si>
    <t>Основная задача представителей данной профессии заключается в выработке оригинальной стратегии коммуникации бренда с потребителем. Целью является конечный выбор наиболее эффективной схемы распределения медиабюджета из ряда альтернатив. В границах принятого бюджета производится выбор средства массовой информации с определенными медиапоказателями, чтобы впоследствии обосновать ту или иную периодичность выхода рекламы. Кроме того, определяются точные сроки размещения и интенсивность воздействия рекламного продукта на целевую аудиторию.</t>
  </si>
  <si>
    <t>функции</t>
  </si>
  <si>
    <t>Зарплата NET/ год, ₽</t>
  </si>
  <si>
    <t>% прибыли агентства, Проект более 100 млн.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</si>
</sst>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\ _₽_-;\-* #,##0\ _₽_-;_-* &quot;-&quot;??\ _₽_-;_-@"/>
    <numFmt numFmtId="165" formatCode="_-* #,##0.00_-;\-* #,##0.00_-;_-* &quot;-&quot;??_-;_-@"/>
    <numFmt numFmtId="166" formatCode="#,##0.0;\-#,##0.0"/>
    <numFmt numFmtId="167" formatCode="0.0%"/>
    <numFmt numFmtId="168" formatCode="_-* #,##0.00\ _₽_-;\-* #,##0.00\ _₽_-;_-* &quot;-&quot;??\ _₽_-;_-@"/>
    <numFmt numFmtId="169" formatCode="_-* #,##0.0_-;\-* #,##0.0_-;_-* &quot;-&quot;??_-;_-@"/>
    <numFmt numFmtId="170" formatCode="_-* #,##0.00\ _₽_-;\-* #,##0.00\ _₽_-;_-* &quot;-&quot;??\ _₽_-;_-@_-"/>
  </numFmts>
  <fonts count="17">
    <font>
      <sz val="11"/>
      <color rgb="FF000000"/>
      <name val="Calibri"/>
    </font>
    <font>
      <sz val="9"/>
      <color rgb="FF000000"/>
      <name val="Arial nova cond light"/>
    </font>
    <font>
      <sz val="10"/>
      <name val="Calibri"/>
      <family val="2"/>
    </font>
    <font>
      <b/>
      <sz val="10"/>
      <name val="Calibri"/>
      <family val="2"/>
    </font>
    <font>
      <b/>
      <sz val="10"/>
      <color rgb="FFFFFFFF"/>
      <name val="Arial nova cond light"/>
    </font>
    <font>
      <sz val="11"/>
      <name val="Calibri"/>
      <family val="2"/>
    </font>
    <font>
      <sz val="9"/>
      <color rgb="FF000000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  <fill>
      <patternFill patternType="solid">
        <fgColor rgb="FFFF0000"/>
        <bgColor rgb="FFFF0000"/>
      </patternFill>
    </fill>
    <fill>
      <patternFill patternType="solid">
        <fgColor rgb="FFC6D9F0"/>
        <bgColor rgb="FFC6D9F0"/>
      </patternFill>
    </fill>
    <fill>
      <patternFill patternType="solid">
        <fgColor rgb="FFFFC000"/>
        <bgColor rgb="FFFFC000"/>
      </patternFill>
    </fill>
    <fill>
      <patternFill patternType="solid">
        <fgColor rgb="FFE5B8B7"/>
        <bgColor rgb="FFE5B8B7"/>
      </patternFill>
    </fill>
    <fill>
      <patternFill patternType="solid">
        <fgColor theme="0" tint="-0.499984740745262"/>
        <bgColor rgb="FF76923C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D8D8D8"/>
      </left>
      <right/>
      <top/>
      <bottom style="thin">
        <color rgb="FFD8D8D8"/>
      </bottom>
      <diagonal/>
    </border>
    <border>
      <left/>
      <right/>
      <top/>
      <bottom style="thin">
        <color rgb="FFD8D8D8"/>
      </bottom>
      <diagonal/>
    </border>
    <border>
      <left style="thin">
        <color rgb="FFD8D8D8"/>
      </left>
      <right/>
      <top/>
      <bottom style="thin">
        <color rgb="FFD8D8D8"/>
      </bottom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2" fillId="4" borderId="1" xfId="0" applyFont="1" applyFill="1" applyBorder="1"/>
    <xf numFmtId="165" fontId="0" fillId="0" borderId="0" xfId="0" applyNumberFormat="1" applyFont="1"/>
    <xf numFmtId="0" fontId="2" fillId="0" borderId="0" xfId="0" applyFont="1"/>
    <xf numFmtId="167" fontId="2" fillId="0" borderId="0" xfId="0" applyNumberFormat="1" applyFont="1"/>
    <xf numFmtId="0" fontId="3" fillId="0" borderId="3" xfId="0" applyFont="1" applyBorder="1" applyAlignment="1">
      <alignment horizontal="left" wrapText="1"/>
    </xf>
    <xf numFmtId="167" fontId="3" fillId="0" borderId="4" xfId="0" applyNumberFormat="1" applyFont="1" applyBorder="1" applyAlignment="1">
      <alignment wrapText="1"/>
    </xf>
    <xf numFmtId="0" fontId="3" fillId="5" borderId="5" xfId="0" applyFont="1" applyFill="1" applyBorder="1" applyAlignment="1">
      <alignment horizontal="left" wrapText="1"/>
    </xf>
    <xf numFmtId="167" fontId="3" fillId="5" borderId="6" xfId="0" applyNumberFormat="1" applyFont="1" applyFill="1" applyBorder="1" applyAlignment="1">
      <alignment wrapText="1"/>
    </xf>
    <xf numFmtId="0" fontId="3" fillId="6" borderId="5" xfId="0" applyFont="1" applyFill="1" applyBorder="1" applyAlignment="1">
      <alignment horizontal="left" wrapText="1"/>
    </xf>
    <xf numFmtId="167" fontId="3" fillId="6" borderId="6" xfId="0" applyNumberFormat="1" applyFont="1" applyFill="1" applyBorder="1"/>
    <xf numFmtId="0" fontId="2" fillId="0" borderId="5" xfId="0" applyFont="1" applyBorder="1" applyAlignment="1">
      <alignment horizontal="left" wrapText="1"/>
    </xf>
    <xf numFmtId="167" fontId="3" fillId="0" borderId="7" xfId="0" applyNumberFormat="1" applyFont="1" applyBorder="1"/>
    <xf numFmtId="168" fontId="0" fillId="0" borderId="0" xfId="0" applyNumberFormat="1" applyFont="1"/>
    <xf numFmtId="167" fontId="2" fillId="0" borderId="7" xfId="0" applyNumberFormat="1" applyFont="1" applyBorder="1"/>
    <xf numFmtId="0" fontId="2" fillId="2" borderId="5" xfId="0" applyFont="1" applyFill="1" applyBorder="1" applyAlignment="1">
      <alignment horizontal="left" wrapText="1"/>
    </xf>
    <xf numFmtId="167" fontId="2" fillId="6" borderId="6" xfId="0" applyNumberFormat="1" applyFont="1" applyFill="1" applyBorder="1"/>
    <xf numFmtId="0" fontId="2" fillId="6" borderId="5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167" fontId="2" fillId="2" borderId="6" xfId="0" applyNumberFormat="1" applyFont="1" applyFill="1" applyBorder="1"/>
    <xf numFmtId="0" fontId="3" fillId="0" borderId="5" xfId="0" applyFont="1" applyBorder="1" applyAlignment="1">
      <alignment horizontal="left" wrapText="1"/>
    </xf>
    <xf numFmtId="0" fontId="3" fillId="7" borderId="5" xfId="0" applyFont="1" applyFill="1" applyBorder="1" applyAlignment="1">
      <alignment horizontal="left" wrapText="1"/>
    </xf>
    <xf numFmtId="0" fontId="3" fillId="0" borderId="8" xfId="0" applyFont="1" applyBorder="1"/>
    <xf numFmtId="167" fontId="3" fillId="0" borderId="9" xfId="0" applyNumberFormat="1" applyFont="1" applyBorder="1"/>
    <xf numFmtId="167" fontId="0" fillId="0" borderId="0" xfId="0" applyNumberFormat="1" applyFont="1"/>
    <xf numFmtId="0" fontId="0" fillId="2" borderId="1" xfId="0" applyFont="1" applyFill="1" applyBorder="1"/>
    <xf numFmtId="0" fontId="4" fillId="3" borderId="12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wrapText="1"/>
    </xf>
    <xf numFmtId="169" fontId="2" fillId="4" borderId="1" xfId="0" applyNumberFormat="1" applyFont="1" applyFill="1" applyBorder="1"/>
    <xf numFmtId="170" fontId="0" fillId="0" borderId="0" xfId="0" applyNumberFormat="1" applyFont="1" applyAlignment="1"/>
    <xf numFmtId="0" fontId="6" fillId="2" borderId="1" xfId="0" applyFont="1" applyFill="1" applyBorder="1"/>
    <xf numFmtId="0" fontId="6" fillId="2" borderId="1" xfId="0" applyFont="1" applyFill="1" applyBorder="1" applyAlignment="1">
      <alignment horizontal="left"/>
    </xf>
    <xf numFmtId="164" fontId="7" fillId="2" borderId="1" xfId="0" applyNumberFormat="1" applyFont="1" applyFill="1" applyBorder="1"/>
    <xf numFmtId="9" fontId="8" fillId="2" borderId="1" xfId="0" applyNumberFormat="1" applyFont="1" applyFill="1" applyBorder="1"/>
    <xf numFmtId="3" fontId="6" fillId="0" borderId="2" xfId="0" applyNumberFormat="1" applyFont="1" applyBorder="1" applyAlignment="1">
      <alignment horizontal="left" vertical="center" wrapText="1"/>
    </xf>
    <xf numFmtId="37" fontId="9" fillId="2" borderId="2" xfId="0" applyNumberFormat="1" applyFont="1" applyFill="1" applyBorder="1"/>
    <xf numFmtId="166" fontId="9" fillId="2" borderId="2" xfId="0" applyNumberFormat="1" applyFont="1" applyFill="1" applyBorder="1"/>
    <xf numFmtId="0" fontId="9" fillId="0" borderId="2" xfId="0" applyFont="1" applyBorder="1" applyAlignment="1">
      <alignment horizontal="left" vertical="center" wrapText="1"/>
    </xf>
    <xf numFmtId="0" fontId="6" fillId="0" borderId="0" xfId="0" applyFont="1" applyAlignment="1"/>
    <xf numFmtId="0" fontId="1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9" fontId="9" fillId="0" borderId="2" xfId="0" applyNumberFormat="1" applyFont="1" applyBorder="1"/>
    <xf numFmtId="9" fontId="6" fillId="0" borderId="2" xfId="0" applyNumberFormat="1" applyFont="1" applyBorder="1" applyAlignment="1">
      <alignment vertical="center"/>
    </xf>
    <xf numFmtId="9" fontId="9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3" fontId="11" fillId="0" borderId="2" xfId="0" applyNumberFormat="1" applyFont="1" applyBorder="1" applyAlignment="1">
      <alignment horizontal="center" vertical="center" wrapText="1"/>
    </xf>
    <xf numFmtId="0" fontId="1" fillId="2" borderId="1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4" fillId="3" borderId="10" xfId="0" applyFont="1" applyFill="1" applyBorder="1" applyAlignment="1">
      <alignment horizontal="center" vertical="center" wrapText="1"/>
    </xf>
    <xf numFmtId="0" fontId="5" fillId="0" borderId="11" xfId="0" applyFont="1" applyBorder="1"/>
    <xf numFmtId="0" fontId="4" fillId="3" borderId="13" xfId="0" applyFont="1" applyFill="1" applyBorder="1" applyAlignment="1">
      <alignment horizontal="center" vertical="center" wrapText="1"/>
    </xf>
    <xf numFmtId="0" fontId="5" fillId="0" borderId="14" xfId="0" applyFont="1" applyBorder="1"/>
    <xf numFmtId="0" fontId="12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/>
    <xf numFmtId="165" fontId="12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165" fontId="11" fillId="0" borderId="2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37" fontId="14" fillId="2" borderId="2" xfId="0" applyNumberFormat="1" applyFont="1" applyFill="1" applyBorder="1"/>
    <xf numFmtId="165" fontId="11" fillId="9" borderId="2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/>
    <xf numFmtId="165" fontId="14" fillId="2" borderId="2" xfId="0" applyNumberFormat="1" applyFont="1" applyFill="1" applyBorder="1"/>
    <xf numFmtId="0" fontId="15" fillId="0" borderId="0" xfId="0" applyFont="1" applyAlignment="1"/>
    <xf numFmtId="164" fontId="16" fillId="0" borderId="1" xfId="0" applyNumberFormat="1" applyFont="1" applyFill="1" applyBorder="1"/>
    <xf numFmtId="0" fontId="16" fillId="0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9"/>
  <sheetViews>
    <sheetView zoomScale="111" zoomScaleNormal="88" workbookViewId="0">
      <pane xSplit="3" ySplit="3" topLeftCell="U4" activePane="bottomRight" state="frozen"/>
      <selection pane="topRight" activeCell="D1" sqref="D1"/>
      <selection pane="bottomLeft" activeCell="A5" sqref="A5"/>
      <selection pane="bottomRight" activeCell="V3" sqref="V3"/>
    </sheetView>
  </sheetViews>
  <sheetFormatPr baseColWidth="10" defaultColWidth="14.5" defaultRowHeight="15" customHeight="1" outlineLevelCol="1"/>
  <cols>
    <col min="1" max="1" width="36.1640625" style="39" customWidth="1"/>
    <col min="2" max="2" width="45.33203125" style="47" customWidth="1"/>
    <col min="3" max="3" width="18" style="39" customWidth="1" outlineLevel="1"/>
    <col min="4" max="4" width="18.83203125" style="59" customWidth="1" outlineLevel="1"/>
    <col min="5" max="8" width="12.5" style="39" customWidth="1" outlineLevel="1"/>
    <col min="9" max="9" width="13.6640625" style="39" customWidth="1" outlineLevel="1"/>
    <col min="10" max="10" width="17.1640625" style="59" customWidth="1" outlineLevel="1"/>
    <col min="11" max="11" width="12.5" style="39" customWidth="1" outlineLevel="1"/>
    <col min="12" max="12" width="14.6640625" style="39" customWidth="1" outlineLevel="1"/>
    <col min="13" max="13" width="12.33203125" style="39" customWidth="1" outlineLevel="1"/>
    <col min="14" max="14" width="16.1640625" style="39" customWidth="1" outlineLevel="1"/>
    <col min="15" max="15" width="19.5" style="39" customWidth="1" outlineLevel="1"/>
    <col min="16" max="16" width="19.5" style="69" customWidth="1" outlineLevel="1"/>
    <col min="17" max="19" width="13.5" style="39" customWidth="1" outlineLevel="1"/>
    <col min="20" max="20" width="15.6640625" style="39" customWidth="1" outlineLevel="1"/>
    <col min="21" max="21" width="13.5" style="39" customWidth="1" outlineLevel="1"/>
    <col min="22" max="22" width="18.5" style="71" customWidth="1" outlineLevel="1"/>
    <col min="23" max="16384" width="14.5" style="39"/>
  </cols>
  <sheetData>
    <row r="1" spans="1:22" ht="11.25" customHeight="1">
      <c r="A1" s="31"/>
      <c r="B1" s="32"/>
      <c r="C1" s="33"/>
      <c r="D1" s="57"/>
      <c r="E1" s="33"/>
      <c r="F1" s="31"/>
      <c r="G1" s="31"/>
      <c r="H1" s="31"/>
      <c r="I1" s="34"/>
      <c r="J1" s="57"/>
      <c r="K1" s="31"/>
      <c r="L1" s="31"/>
      <c r="M1" s="31"/>
      <c r="N1" s="31"/>
      <c r="O1" s="31"/>
      <c r="P1" s="67"/>
      <c r="Q1" s="31"/>
      <c r="R1" s="31"/>
      <c r="S1" s="31"/>
      <c r="T1" s="31"/>
      <c r="U1" s="31"/>
      <c r="V1" s="70"/>
    </row>
    <row r="2" spans="1:22" ht="11.25" customHeight="1">
      <c r="A2" s="31"/>
      <c r="B2" s="32"/>
      <c r="C2" s="33"/>
      <c r="D2" s="57"/>
      <c r="E2" s="33"/>
      <c r="F2" s="31"/>
      <c r="G2" s="31"/>
      <c r="H2" s="31"/>
      <c r="I2" s="34"/>
      <c r="J2" s="57"/>
      <c r="K2" s="31"/>
      <c r="L2" s="31"/>
      <c r="M2" s="31"/>
      <c r="N2" s="31"/>
      <c r="O2" s="31"/>
      <c r="P2" s="67"/>
      <c r="Q2" s="34"/>
      <c r="R2" s="34"/>
      <c r="S2" s="34"/>
      <c r="T2" s="34"/>
      <c r="U2" s="34"/>
      <c r="V2" s="70"/>
    </row>
    <row r="3" spans="1:22" ht="99" customHeight="1">
      <c r="A3" s="55" t="s">
        <v>0</v>
      </c>
      <c r="B3" s="56" t="s">
        <v>219</v>
      </c>
      <c r="C3" s="55" t="s">
        <v>207</v>
      </c>
      <c r="D3" s="58" t="s">
        <v>220</v>
      </c>
      <c r="E3" s="62" t="s">
        <v>208</v>
      </c>
      <c r="F3" s="63" t="s">
        <v>209</v>
      </c>
      <c r="G3" s="63" t="s">
        <v>210</v>
      </c>
      <c r="H3" s="64" t="s">
        <v>211</v>
      </c>
      <c r="I3" s="63" t="s">
        <v>2</v>
      </c>
      <c r="J3" s="66" t="s">
        <v>212</v>
      </c>
      <c r="K3" s="63" t="s">
        <v>213</v>
      </c>
      <c r="L3" s="63" t="s">
        <v>214</v>
      </c>
      <c r="M3" s="63" t="s">
        <v>215</v>
      </c>
      <c r="N3" s="63" t="s">
        <v>216</v>
      </c>
      <c r="O3" s="63" t="s">
        <v>3</v>
      </c>
      <c r="P3" s="55" t="s">
        <v>4</v>
      </c>
      <c r="Q3" s="40" t="s">
        <v>5</v>
      </c>
      <c r="R3" s="40" t="s">
        <v>6</v>
      </c>
      <c r="S3" s="40" t="s">
        <v>7</v>
      </c>
      <c r="T3" s="40" t="s">
        <v>8</v>
      </c>
      <c r="U3" s="63" t="s">
        <v>221</v>
      </c>
      <c r="V3" s="60" t="s">
        <v>1</v>
      </c>
    </row>
    <row r="4" spans="1:22" ht="11.25" customHeight="1">
      <c r="A4" s="41" t="s">
        <v>38</v>
      </c>
      <c r="B4" s="35" t="s">
        <v>39</v>
      </c>
      <c r="C4" s="48">
        <v>55000</v>
      </c>
      <c r="D4" s="61">
        <f t="shared" ref="D4:D45" si="0">C4*12</f>
        <v>660000</v>
      </c>
      <c r="E4" s="36">
        <f t="shared" ref="E4:E45" si="1">D4/0.87-D4</f>
        <v>98620.689655172406</v>
      </c>
      <c r="F4" s="36">
        <f t="shared" ref="F4:F45" si="2">D4+E4</f>
        <v>758620.68965517241</v>
      </c>
      <c r="G4" s="36">
        <f t="shared" ref="G4:G45" si="3">IF(F4&gt;12792,12792*30.2%*12+(F4-12792*12)*15.2%,F4*30.2%)</f>
        <v>138335.94482758621</v>
      </c>
      <c r="H4" s="65">
        <f t="shared" ref="H4:H45" si="4">SUM(F4:G4)</f>
        <v>896956.63448275859</v>
      </c>
      <c r="I4" s="37">
        <f>'Накладные расходы_детализация'!$B$1</f>
        <v>1.4999999999999996</v>
      </c>
      <c r="J4" s="60">
        <f t="shared" ref="J4:J45" si="5">H4+H4*I4</f>
        <v>2242391.5862068962</v>
      </c>
      <c r="K4" s="36">
        <v>247</v>
      </c>
      <c r="L4" s="36">
        <v>20</v>
      </c>
      <c r="M4" s="36">
        <v>10</v>
      </c>
      <c r="N4" s="36">
        <v>15</v>
      </c>
      <c r="O4" s="42">
        <v>0.23</v>
      </c>
      <c r="P4" s="68">
        <f t="shared" ref="P4:P45" si="6">((K4-L4-M4-N4)-(K4-L4-M4-N4)*O4)*8</f>
        <v>1244.32</v>
      </c>
      <c r="Q4" s="43">
        <v>0.25</v>
      </c>
      <c r="R4" s="43">
        <v>0.21</v>
      </c>
      <c r="S4" s="43">
        <v>0.18</v>
      </c>
      <c r="T4" s="43">
        <v>0.15</v>
      </c>
      <c r="U4" s="44">
        <v>0.13</v>
      </c>
      <c r="V4" s="60">
        <f t="shared" ref="V4:V45" si="7">J4/P4+J4/P4*T4</f>
        <v>2072.4173236289143</v>
      </c>
    </row>
    <row r="5" spans="1:22" ht="11.25" customHeight="1">
      <c r="A5" s="41" t="s">
        <v>48</v>
      </c>
      <c r="B5" s="35" t="s">
        <v>49</v>
      </c>
      <c r="C5" s="48">
        <v>60000</v>
      </c>
      <c r="D5" s="61">
        <f t="shared" si="0"/>
        <v>720000</v>
      </c>
      <c r="E5" s="36">
        <f t="shared" si="1"/>
        <v>107586.20689655177</v>
      </c>
      <c r="F5" s="36">
        <f t="shared" si="2"/>
        <v>827586.20689655177</v>
      </c>
      <c r="G5" s="36">
        <f t="shared" si="3"/>
        <v>148818.70344827586</v>
      </c>
      <c r="H5" s="65">
        <f t="shared" si="4"/>
        <v>976404.91034482769</v>
      </c>
      <c r="I5" s="37">
        <f>'Накладные расходы_детализация'!$B$1</f>
        <v>1.4999999999999996</v>
      </c>
      <c r="J5" s="60">
        <f t="shared" si="5"/>
        <v>2441012.2758620689</v>
      </c>
      <c r="K5" s="36">
        <v>247</v>
      </c>
      <c r="L5" s="36">
        <v>20</v>
      </c>
      <c r="M5" s="36">
        <v>10</v>
      </c>
      <c r="N5" s="36">
        <v>15</v>
      </c>
      <c r="O5" s="42">
        <v>0.23</v>
      </c>
      <c r="P5" s="68">
        <f t="shared" si="6"/>
        <v>1244.32</v>
      </c>
      <c r="Q5" s="43">
        <v>0.25</v>
      </c>
      <c r="R5" s="43">
        <v>0.21</v>
      </c>
      <c r="S5" s="43">
        <v>0.18</v>
      </c>
      <c r="T5" s="43">
        <v>0.15</v>
      </c>
      <c r="U5" s="44">
        <v>0.13</v>
      </c>
      <c r="V5" s="60">
        <f t="shared" si="7"/>
        <v>2255.9824781739258</v>
      </c>
    </row>
    <row r="6" spans="1:22" ht="11.25" customHeight="1">
      <c r="A6" s="41" t="s">
        <v>52</v>
      </c>
      <c r="B6" s="35" t="s">
        <v>53</v>
      </c>
      <c r="C6" s="48">
        <v>65000</v>
      </c>
      <c r="D6" s="61">
        <f t="shared" si="0"/>
        <v>780000</v>
      </c>
      <c r="E6" s="36">
        <f t="shared" si="1"/>
        <v>116551.72413793101</v>
      </c>
      <c r="F6" s="36">
        <f t="shared" si="2"/>
        <v>896551.72413793101</v>
      </c>
      <c r="G6" s="36">
        <f t="shared" si="3"/>
        <v>159301.46206896551</v>
      </c>
      <c r="H6" s="65">
        <f t="shared" si="4"/>
        <v>1055853.1862068966</v>
      </c>
      <c r="I6" s="37">
        <f>'Накладные расходы_детализация'!$B$1</f>
        <v>1.4999999999999996</v>
      </c>
      <c r="J6" s="60">
        <f t="shared" si="5"/>
        <v>2639632.9655172406</v>
      </c>
      <c r="K6" s="36">
        <v>247</v>
      </c>
      <c r="L6" s="36">
        <v>20</v>
      </c>
      <c r="M6" s="36">
        <v>10</v>
      </c>
      <c r="N6" s="36">
        <v>15</v>
      </c>
      <c r="O6" s="42">
        <v>0.23</v>
      </c>
      <c r="P6" s="68">
        <f t="shared" si="6"/>
        <v>1244.32</v>
      </c>
      <c r="Q6" s="43">
        <v>0.25</v>
      </c>
      <c r="R6" s="43">
        <v>0.21</v>
      </c>
      <c r="S6" s="43">
        <v>0.18</v>
      </c>
      <c r="T6" s="43">
        <v>0.15</v>
      </c>
      <c r="U6" s="44">
        <v>0.13</v>
      </c>
      <c r="V6" s="60">
        <f t="shared" si="7"/>
        <v>2439.5476327189367</v>
      </c>
    </row>
    <row r="7" spans="1:22" ht="11.25" customHeight="1">
      <c r="A7" s="41" t="s">
        <v>56</v>
      </c>
      <c r="B7" s="35" t="s">
        <v>57</v>
      </c>
      <c r="C7" s="48">
        <v>65000</v>
      </c>
      <c r="D7" s="61">
        <f t="shared" si="0"/>
        <v>780000</v>
      </c>
      <c r="E7" s="36">
        <f t="shared" si="1"/>
        <v>116551.72413793101</v>
      </c>
      <c r="F7" s="36">
        <f t="shared" si="2"/>
        <v>896551.72413793101</v>
      </c>
      <c r="G7" s="36">
        <f t="shared" si="3"/>
        <v>159301.46206896551</v>
      </c>
      <c r="H7" s="65">
        <f t="shared" si="4"/>
        <v>1055853.1862068966</v>
      </c>
      <c r="I7" s="37">
        <f>'Накладные расходы_детализация'!$B$1</f>
        <v>1.4999999999999996</v>
      </c>
      <c r="J7" s="60">
        <f t="shared" si="5"/>
        <v>2639632.9655172406</v>
      </c>
      <c r="K7" s="36">
        <v>247</v>
      </c>
      <c r="L7" s="36">
        <v>20</v>
      </c>
      <c r="M7" s="36">
        <v>10</v>
      </c>
      <c r="N7" s="36">
        <v>15</v>
      </c>
      <c r="O7" s="42">
        <v>0.23</v>
      </c>
      <c r="P7" s="68">
        <f t="shared" si="6"/>
        <v>1244.32</v>
      </c>
      <c r="Q7" s="43">
        <v>0.25</v>
      </c>
      <c r="R7" s="43">
        <v>0.21</v>
      </c>
      <c r="S7" s="43">
        <v>0.18</v>
      </c>
      <c r="T7" s="43">
        <v>0.15</v>
      </c>
      <c r="U7" s="44">
        <v>0.13</v>
      </c>
      <c r="V7" s="60">
        <f t="shared" si="7"/>
        <v>2439.5476327189367</v>
      </c>
    </row>
    <row r="8" spans="1:22" ht="11.25" customHeight="1">
      <c r="A8" s="41" t="s">
        <v>54</v>
      </c>
      <c r="B8" s="38" t="s">
        <v>55</v>
      </c>
      <c r="C8" s="48">
        <v>70000</v>
      </c>
      <c r="D8" s="61">
        <f t="shared" si="0"/>
        <v>840000</v>
      </c>
      <c r="E8" s="36">
        <f t="shared" si="1"/>
        <v>125517.24137931038</v>
      </c>
      <c r="F8" s="36">
        <f t="shared" si="2"/>
        <v>965517.24137931038</v>
      </c>
      <c r="G8" s="36">
        <f t="shared" si="3"/>
        <v>169784.22068965517</v>
      </c>
      <c r="H8" s="65">
        <f t="shared" si="4"/>
        <v>1135301.4620689657</v>
      </c>
      <c r="I8" s="37">
        <f>'Накладные расходы_детализация'!$B$1</f>
        <v>1.4999999999999996</v>
      </c>
      <c r="J8" s="60">
        <f t="shared" si="5"/>
        <v>2838253.6551724137</v>
      </c>
      <c r="K8" s="36">
        <v>247</v>
      </c>
      <c r="L8" s="36">
        <v>20</v>
      </c>
      <c r="M8" s="36">
        <v>10</v>
      </c>
      <c r="N8" s="36">
        <v>15</v>
      </c>
      <c r="O8" s="42">
        <v>0.23</v>
      </c>
      <c r="P8" s="68">
        <f t="shared" si="6"/>
        <v>1244.32</v>
      </c>
      <c r="Q8" s="43">
        <v>0.25</v>
      </c>
      <c r="R8" s="43">
        <v>0.21</v>
      </c>
      <c r="S8" s="43">
        <v>0.18</v>
      </c>
      <c r="T8" s="43">
        <v>0.15</v>
      </c>
      <c r="U8" s="44">
        <v>0.13</v>
      </c>
      <c r="V8" s="60">
        <f t="shared" si="7"/>
        <v>2623.1127872639477</v>
      </c>
    </row>
    <row r="9" spans="1:22" ht="11.25" customHeight="1">
      <c r="A9" s="41" t="s">
        <v>84</v>
      </c>
      <c r="B9" s="35" t="s">
        <v>85</v>
      </c>
      <c r="C9" s="48">
        <v>70000</v>
      </c>
      <c r="D9" s="61">
        <f t="shared" si="0"/>
        <v>840000</v>
      </c>
      <c r="E9" s="36">
        <f t="shared" si="1"/>
        <v>125517.24137931038</v>
      </c>
      <c r="F9" s="36">
        <f t="shared" si="2"/>
        <v>965517.24137931038</v>
      </c>
      <c r="G9" s="36">
        <f t="shared" si="3"/>
        <v>169784.22068965517</v>
      </c>
      <c r="H9" s="65">
        <f t="shared" si="4"/>
        <v>1135301.4620689657</v>
      </c>
      <c r="I9" s="37">
        <f>'Накладные расходы_детализация'!$B$1</f>
        <v>1.4999999999999996</v>
      </c>
      <c r="J9" s="60">
        <f t="shared" si="5"/>
        <v>2838253.6551724137</v>
      </c>
      <c r="K9" s="36">
        <v>247</v>
      </c>
      <c r="L9" s="36">
        <v>20</v>
      </c>
      <c r="M9" s="36">
        <v>10</v>
      </c>
      <c r="N9" s="36">
        <v>15</v>
      </c>
      <c r="O9" s="42">
        <v>0.23</v>
      </c>
      <c r="P9" s="68">
        <f t="shared" si="6"/>
        <v>1244.32</v>
      </c>
      <c r="Q9" s="43">
        <v>0.25</v>
      </c>
      <c r="R9" s="43">
        <v>0.21</v>
      </c>
      <c r="S9" s="43">
        <v>0.18</v>
      </c>
      <c r="T9" s="43">
        <v>0.15</v>
      </c>
      <c r="U9" s="44">
        <v>0.13</v>
      </c>
      <c r="V9" s="60">
        <f t="shared" si="7"/>
        <v>2623.1127872639477</v>
      </c>
    </row>
    <row r="10" spans="1:22" ht="11.25" customHeight="1">
      <c r="A10" s="41" t="s">
        <v>31</v>
      </c>
      <c r="B10" s="35" t="s">
        <v>32</v>
      </c>
      <c r="C10" s="48">
        <v>80000</v>
      </c>
      <c r="D10" s="61">
        <f t="shared" si="0"/>
        <v>960000</v>
      </c>
      <c r="E10" s="36">
        <f t="shared" si="1"/>
        <v>143448.27586206887</v>
      </c>
      <c r="F10" s="36">
        <f t="shared" si="2"/>
        <v>1103448.2758620689</v>
      </c>
      <c r="G10" s="36">
        <f t="shared" si="3"/>
        <v>190749.73793103447</v>
      </c>
      <c r="H10" s="65">
        <f t="shared" si="4"/>
        <v>1294198.0137931034</v>
      </c>
      <c r="I10" s="37">
        <f>'Накладные расходы_детализация'!$B$1</f>
        <v>1.4999999999999996</v>
      </c>
      <c r="J10" s="60">
        <f t="shared" si="5"/>
        <v>3235495.034482758</v>
      </c>
      <c r="K10" s="36">
        <v>247</v>
      </c>
      <c r="L10" s="36">
        <v>20</v>
      </c>
      <c r="M10" s="36">
        <v>10</v>
      </c>
      <c r="N10" s="36">
        <v>15</v>
      </c>
      <c r="O10" s="42">
        <v>0.23</v>
      </c>
      <c r="P10" s="68">
        <f t="shared" si="6"/>
        <v>1244.32</v>
      </c>
      <c r="Q10" s="43">
        <v>0.25</v>
      </c>
      <c r="R10" s="43">
        <v>0.21</v>
      </c>
      <c r="S10" s="43">
        <v>0.18</v>
      </c>
      <c r="T10" s="43">
        <v>0.15</v>
      </c>
      <c r="U10" s="44">
        <v>0.13</v>
      </c>
      <c r="V10" s="60">
        <f t="shared" si="7"/>
        <v>2990.24309635397</v>
      </c>
    </row>
    <row r="11" spans="1:22" ht="11.25" customHeight="1">
      <c r="A11" s="45" t="s">
        <v>58</v>
      </c>
      <c r="B11" s="38" t="s">
        <v>59</v>
      </c>
      <c r="C11" s="48">
        <v>80000</v>
      </c>
      <c r="D11" s="61">
        <f t="shared" si="0"/>
        <v>960000</v>
      </c>
      <c r="E11" s="36">
        <f t="shared" si="1"/>
        <v>143448.27586206887</v>
      </c>
      <c r="F11" s="36">
        <f t="shared" si="2"/>
        <v>1103448.2758620689</v>
      </c>
      <c r="G11" s="36">
        <f t="shared" si="3"/>
        <v>190749.73793103447</v>
      </c>
      <c r="H11" s="65">
        <f t="shared" si="4"/>
        <v>1294198.0137931034</v>
      </c>
      <c r="I11" s="37">
        <f>'Накладные расходы_детализация'!$B$1</f>
        <v>1.4999999999999996</v>
      </c>
      <c r="J11" s="60">
        <f t="shared" si="5"/>
        <v>3235495.034482758</v>
      </c>
      <c r="K11" s="36">
        <v>247</v>
      </c>
      <c r="L11" s="36">
        <v>20</v>
      </c>
      <c r="M11" s="36">
        <v>10</v>
      </c>
      <c r="N11" s="36">
        <v>15</v>
      </c>
      <c r="O11" s="42">
        <v>0.23</v>
      </c>
      <c r="P11" s="68">
        <f t="shared" si="6"/>
        <v>1244.32</v>
      </c>
      <c r="Q11" s="43">
        <v>0.25</v>
      </c>
      <c r="R11" s="43">
        <v>0.21</v>
      </c>
      <c r="S11" s="43">
        <v>0.18</v>
      </c>
      <c r="T11" s="43">
        <v>0.15</v>
      </c>
      <c r="U11" s="44">
        <v>0.13</v>
      </c>
      <c r="V11" s="60">
        <f t="shared" si="7"/>
        <v>2990.24309635397</v>
      </c>
    </row>
    <row r="12" spans="1:22" ht="11.25" customHeight="1">
      <c r="A12" s="41" t="s">
        <v>67</v>
      </c>
      <c r="B12" s="35" t="s">
        <v>68</v>
      </c>
      <c r="C12" s="48">
        <v>80000</v>
      </c>
      <c r="D12" s="61">
        <f t="shared" si="0"/>
        <v>960000</v>
      </c>
      <c r="E12" s="36">
        <f t="shared" si="1"/>
        <v>143448.27586206887</v>
      </c>
      <c r="F12" s="36">
        <f t="shared" si="2"/>
        <v>1103448.2758620689</v>
      </c>
      <c r="G12" s="36">
        <f t="shared" si="3"/>
        <v>190749.73793103447</v>
      </c>
      <c r="H12" s="65">
        <f t="shared" si="4"/>
        <v>1294198.0137931034</v>
      </c>
      <c r="I12" s="37">
        <f>'Накладные расходы_детализация'!$B$1</f>
        <v>1.4999999999999996</v>
      </c>
      <c r="J12" s="60">
        <f t="shared" si="5"/>
        <v>3235495.034482758</v>
      </c>
      <c r="K12" s="36">
        <v>247</v>
      </c>
      <c r="L12" s="36">
        <v>20</v>
      </c>
      <c r="M12" s="36">
        <v>10</v>
      </c>
      <c r="N12" s="36">
        <v>15</v>
      </c>
      <c r="O12" s="42">
        <v>0.23</v>
      </c>
      <c r="P12" s="68">
        <f t="shared" si="6"/>
        <v>1244.32</v>
      </c>
      <c r="Q12" s="43">
        <v>0.25</v>
      </c>
      <c r="R12" s="43">
        <v>0.21</v>
      </c>
      <c r="S12" s="43">
        <v>0.18</v>
      </c>
      <c r="T12" s="43">
        <v>0.15</v>
      </c>
      <c r="U12" s="44">
        <v>0.13</v>
      </c>
      <c r="V12" s="60">
        <f t="shared" si="7"/>
        <v>2990.24309635397</v>
      </c>
    </row>
    <row r="13" spans="1:22" ht="11.25" customHeight="1">
      <c r="A13" s="41" t="s">
        <v>218</v>
      </c>
      <c r="B13" s="35" t="s">
        <v>218</v>
      </c>
      <c r="C13" s="48">
        <v>85000</v>
      </c>
      <c r="D13" s="61">
        <f t="shared" si="0"/>
        <v>1020000</v>
      </c>
      <c r="E13" s="36">
        <f t="shared" si="1"/>
        <v>152413.79310344835</v>
      </c>
      <c r="F13" s="36">
        <f t="shared" si="2"/>
        <v>1172413.7931034483</v>
      </c>
      <c r="G13" s="36">
        <f t="shared" si="3"/>
        <v>201232.49655172415</v>
      </c>
      <c r="H13" s="65">
        <f t="shared" si="4"/>
        <v>1373646.2896551725</v>
      </c>
      <c r="I13" s="37">
        <f>'Накладные расходы_детализация'!$B$1</f>
        <v>1.4999999999999996</v>
      </c>
      <c r="J13" s="60">
        <f t="shared" si="5"/>
        <v>3434115.7241379307</v>
      </c>
      <c r="K13" s="36">
        <v>247</v>
      </c>
      <c r="L13" s="36">
        <v>20</v>
      </c>
      <c r="M13" s="36">
        <v>10</v>
      </c>
      <c r="N13" s="36">
        <v>15</v>
      </c>
      <c r="O13" s="42">
        <v>0.23</v>
      </c>
      <c r="P13" s="68">
        <f t="shared" si="6"/>
        <v>1244.32</v>
      </c>
      <c r="Q13" s="43">
        <v>0.25</v>
      </c>
      <c r="R13" s="43">
        <v>0.21</v>
      </c>
      <c r="S13" s="43">
        <v>0.18</v>
      </c>
      <c r="T13" s="43">
        <v>0.15</v>
      </c>
      <c r="U13" s="44">
        <v>0.13</v>
      </c>
      <c r="V13" s="60">
        <f t="shared" si="7"/>
        <v>3173.808250898981</v>
      </c>
    </row>
    <row r="14" spans="1:22" ht="11.25" customHeight="1">
      <c r="A14" s="46" t="s">
        <v>9</v>
      </c>
      <c r="B14" s="35" t="s">
        <v>10</v>
      </c>
      <c r="C14" s="48">
        <v>86000</v>
      </c>
      <c r="D14" s="61">
        <f t="shared" si="0"/>
        <v>1032000</v>
      </c>
      <c r="E14" s="36">
        <f t="shared" si="1"/>
        <v>154206.89655172406</v>
      </c>
      <c r="F14" s="36">
        <f t="shared" si="2"/>
        <v>1186206.8965517241</v>
      </c>
      <c r="G14" s="36">
        <f t="shared" si="3"/>
        <v>203329.04827586206</v>
      </c>
      <c r="H14" s="65">
        <f t="shared" si="4"/>
        <v>1389535.9448275862</v>
      </c>
      <c r="I14" s="37">
        <f>'Накладные расходы_детализация'!$B$1</f>
        <v>1.4999999999999996</v>
      </c>
      <c r="J14" s="60">
        <f t="shared" si="5"/>
        <v>3473839.8620689651</v>
      </c>
      <c r="K14" s="36">
        <v>247</v>
      </c>
      <c r="L14" s="36">
        <v>20</v>
      </c>
      <c r="M14" s="36">
        <v>10</v>
      </c>
      <c r="N14" s="36">
        <v>15</v>
      </c>
      <c r="O14" s="42">
        <v>0.23</v>
      </c>
      <c r="P14" s="68">
        <f t="shared" si="6"/>
        <v>1244.32</v>
      </c>
      <c r="Q14" s="43">
        <v>0.25</v>
      </c>
      <c r="R14" s="43">
        <v>0.21</v>
      </c>
      <c r="S14" s="43">
        <v>0.18</v>
      </c>
      <c r="T14" s="43">
        <v>0.15</v>
      </c>
      <c r="U14" s="44">
        <v>0.13</v>
      </c>
      <c r="V14" s="60">
        <f t="shared" si="7"/>
        <v>3210.5212818079835</v>
      </c>
    </row>
    <row r="15" spans="1:22" ht="11.25" customHeight="1">
      <c r="A15" s="41" t="s">
        <v>46</v>
      </c>
      <c r="B15" s="38" t="s">
        <v>47</v>
      </c>
      <c r="C15" s="48">
        <v>88000</v>
      </c>
      <c r="D15" s="61">
        <f t="shared" si="0"/>
        <v>1056000</v>
      </c>
      <c r="E15" s="36">
        <f t="shared" si="1"/>
        <v>157793.10344827594</v>
      </c>
      <c r="F15" s="36">
        <f t="shared" si="2"/>
        <v>1213793.1034482759</v>
      </c>
      <c r="G15" s="36">
        <f t="shared" si="3"/>
        <v>207522.15172413795</v>
      </c>
      <c r="H15" s="65">
        <f t="shared" si="4"/>
        <v>1421315.2551724138</v>
      </c>
      <c r="I15" s="37">
        <f>'Накладные расходы_детализация'!$B$1</f>
        <v>1.4999999999999996</v>
      </c>
      <c r="J15" s="60">
        <f t="shared" si="5"/>
        <v>3553288.137931034</v>
      </c>
      <c r="K15" s="36">
        <v>247</v>
      </c>
      <c r="L15" s="36">
        <v>20</v>
      </c>
      <c r="M15" s="36">
        <v>10</v>
      </c>
      <c r="N15" s="36">
        <v>15</v>
      </c>
      <c r="O15" s="42">
        <v>0.23</v>
      </c>
      <c r="P15" s="68">
        <f t="shared" si="6"/>
        <v>1244.32</v>
      </c>
      <c r="Q15" s="43">
        <v>0.25</v>
      </c>
      <c r="R15" s="43">
        <v>0.21</v>
      </c>
      <c r="S15" s="43">
        <v>0.18</v>
      </c>
      <c r="T15" s="43">
        <v>0.15</v>
      </c>
      <c r="U15" s="44">
        <v>0.13</v>
      </c>
      <c r="V15" s="60">
        <f t="shared" si="7"/>
        <v>3283.9473436259877</v>
      </c>
    </row>
    <row r="16" spans="1:22" ht="11.25" customHeight="1">
      <c r="A16" s="41" t="s">
        <v>75</v>
      </c>
      <c r="B16" s="38" t="s">
        <v>76</v>
      </c>
      <c r="C16" s="48">
        <v>88000</v>
      </c>
      <c r="D16" s="61">
        <f t="shared" si="0"/>
        <v>1056000</v>
      </c>
      <c r="E16" s="36">
        <f t="shared" si="1"/>
        <v>157793.10344827594</v>
      </c>
      <c r="F16" s="36">
        <f t="shared" si="2"/>
        <v>1213793.1034482759</v>
      </c>
      <c r="G16" s="36">
        <f t="shared" si="3"/>
        <v>207522.15172413795</v>
      </c>
      <c r="H16" s="65">
        <f t="shared" si="4"/>
        <v>1421315.2551724138</v>
      </c>
      <c r="I16" s="37">
        <f>'Накладные расходы_детализация'!$B$1</f>
        <v>1.4999999999999996</v>
      </c>
      <c r="J16" s="60">
        <f t="shared" si="5"/>
        <v>3553288.137931034</v>
      </c>
      <c r="K16" s="36">
        <v>247</v>
      </c>
      <c r="L16" s="36">
        <v>20</v>
      </c>
      <c r="M16" s="36">
        <v>10</v>
      </c>
      <c r="N16" s="36">
        <v>15</v>
      </c>
      <c r="O16" s="42">
        <v>0.23</v>
      </c>
      <c r="P16" s="68">
        <f t="shared" si="6"/>
        <v>1244.32</v>
      </c>
      <c r="Q16" s="43">
        <v>0.25</v>
      </c>
      <c r="R16" s="43">
        <v>0.21</v>
      </c>
      <c r="S16" s="43">
        <v>0.18</v>
      </c>
      <c r="T16" s="43">
        <v>0.15</v>
      </c>
      <c r="U16" s="44">
        <v>0.13</v>
      </c>
      <c r="V16" s="60">
        <f t="shared" si="7"/>
        <v>3283.9473436259877</v>
      </c>
    </row>
    <row r="17" spans="1:22" ht="11.25" customHeight="1">
      <c r="A17" s="41" t="s">
        <v>11</v>
      </c>
      <c r="B17" s="38" t="s">
        <v>12</v>
      </c>
      <c r="C17" s="48">
        <v>90000</v>
      </c>
      <c r="D17" s="61">
        <f t="shared" si="0"/>
        <v>1080000</v>
      </c>
      <c r="E17" s="36">
        <f t="shared" si="1"/>
        <v>161379.31034482759</v>
      </c>
      <c r="F17" s="36">
        <f t="shared" si="2"/>
        <v>1241379.3103448276</v>
      </c>
      <c r="G17" s="36">
        <f t="shared" si="3"/>
        <v>211715.25517241377</v>
      </c>
      <c r="H17" s="65">
        <f t="shared" si="4"/>
        <v>1453094.5655172414</v>
      </c>
      <c r="I17" s="37">
        <f>'Накладные расходы_детализация'!$B$1</f>
        <v>1.4999999999999996</v>
      </c>
      <c r="J17" s="60">
        <f t="shared" si="5"/>
        <v>3632736.4137931028</v>
      </c>
      <c r="K17" s="36">
        <v>247</v>
      </c>
      <c r="L17" s="36">
        <v>20</v>
      </c>
      <c r="M17" s="36">
        <v>10</v>
      </c>
      <c r="N17" s="36">
        <v>15</v>
      </c>
      <c r="O17" s="42">
        <v>0.23</v>
      </c>
      <c r="P17" s="68">
        <f t="shared" si="6"/>
        <v>1244.32</v>
      </c>
      <c r="Q17" s="43">
        <v>0.25</v>
      </c>
      <c r="R17" s="43">
        <v>0.21</v>
      </c>
      <c r="S17" s="43">
        <v>0.18</v>
      </c>
      <c r="T17" s="43">
        <v>0.15</v>
      </c>
      <c r="U17" s="44">
        <v>0.13</v>
      </c>
      <c r="V17" s="60">
        <f t="shared" si="7"/>
        <v>3357.3734054439924</v>
      </c>
    </row>
    <row r="18" spans="1:22" ht="11.25" customHeight="1">
      <c r="A18" s="41" t="s">
        <v>40</v>
      </c>
      <c r="B18" s="35" t="str">
        <f>B17</f>
        <v>Работы по реализации дизайн-макетов: подготовка дизайн-макетов по всем визуальным номиналам проекта в соответствии с визуальной концепцией (образом) старшего дизайнера; проверка и обработка корректурных оттисков, оценка качества набора, принципов построения изобразительно-шрифтовых композиций.</v>
      </c>
      <c r="C18" s="48">
        <v>90000</v>
      </c>
      <c r="D18" s="61">
        <f t="shared" si="0"/>
        <v>1080000</v>
      </c>
      <c r="E18" s="36">
        <f t="shared" si="1"/>
        <v>161379.31034482759</v>
      </c>
      <c r="F18" s="36">
        <f t="shared" si="2"/>
        <v>1241379.3103448276</v>
      </c>
      <c r="G18" s="36">
        <f t="shared" si="3"/>
        <v>211715.25517241377</v>
      </c>
      <c r="H18" s="65">
        <f t="shared" si="4"/>
        <v>1453094.5655172414</v>
      </c>
      <c r="I18" s="37">
        <f>'Накладные расходы_детализация'!$B$1</f>
        <v>1.4999999999999996</v>
      </c>
      <c r="J18" s="60">
        <f t="shared" si="5"/>
        <v>3632736.4137931028</v>
      </c>
      <c r="K18" s="36">
        <v>247</v>
      </c>
      <c r="L18" s="36">
        <v>20</v>
      </c>
      <c r="M18" s="36">
        <v>10</v>
      </c>
      <c r="N18" s="36">
        <v>15</v>
      </c>
      <c r="O18" s="42">
        <v>0.23</v>
      </c>
      <c r="P18" s="68">
        <f t="shared" si="6"/>
        <v>1244.32</v>
      </c>
      <c r="Q18" s="43">
        <v>0.25</v>
      </c>
      <c r="R18" s="43">
        <v>0.21</v>
      </c>
      <c r="S18" s="43">
        <v>0.18</v>
      </c>
      <c r="T18" s="43">
        <v>0.15</v>
      </c>
      <c r="U18" s="44">
        <v>0.13</v>
      </c>
      <c r="V18" s="60">
        <f t="shared" si="7"/>
        <v>3357.3734054439924</v>
      </c>
    </row>
    <row r="19" spans="1:22" ht="11.25" customHeight="1">
      <c r="A19" s="45" t="s">
        <v>44</v>
      </c>
      <c r="B19" s="35" t="s">
        <v>43</v>
      </c>
      <c r="C19" s="48">
        <v>90000</v>
      </c>
      <c r="D19" s="61">
        <f t="shared" si="0"/>
        <v>1080000</v>
      </c>
      <c r="E19" s="36">
        <f t="shared" si="1"/>
        <v>161379.31034482759</v>
      </c>
      <c r="F19" s="36">
        <f t="shared" si="2"/>
        <v>1241379.3103448276</v>
      </c>
      <c r="G19" s="36">
        <f t="shared" si="3"/>
        <v>211715.25517241377</v>
      </c>
      <c r="H19" s="65">
        <f t="shared" si="4"/>
        <v>1453094.5655172414</v>
      </c>
      <c r="I19" s="37">
        <f>'Накладные расходы_детализация'!$B$1</f>
        <v>1.4999999999999996</v>
      </c>
      <c r="J19" s="60">
        <f t="shared" si="5"/>
        <v>3632736.4137931028</v>
      </c>
      <c r="K19" s="36">
        <v>247</v>
      </c>
      <c r="L19" s="36">
        <v>20</v>
      </c>
      <c r="M19" s="36">
        <v>10</v>
      </c>
      <c r="N19" s="36">
        <v>15</v>
      </c>
      <c r="O19" s="42">
        <v>0.23</v>
      </c>
      <c r="P19" s="68">
        <f t="shared" si="6"/>
        <v>1244.32</v>
      </c>
      <c r="Q19" s="43">
        <v>0.25</v>
      </c>
      <c r="R19" s="43">
        <v>0.21</v>
      </c>
      <c r="S19" s="43">
        <v>0.18</v>
      </c>
      <c r="T19" s="43">
        <v>0.15</v>
      </c>
      <c r="U19" s="44">
        <v>0.13</v>
      </c>
      <c r="V19" s="60">
        <f t="shared" si="7"/>
        <v>3357.3734054439924</v>
      </c>
    </row>
    <row r="20" spans="1:22" ht="11.25" customHeight="1">
      <c r="A20" s="41" t="s">
        <v>71</v>
      </c>
      <c r="B20" s="35" t="s">
        <v>72</v>
      </c>
      <c r="C20" s="48">
        <v>90000</v>
      </c>
      <c r="D20" s="61">
        <f t="shared" si="0"/>
        <v>1080000</v>
      </c>
      <c r="E20" s="36">
        <f t="shared" si="1"/>
        <v>161379.31034482759</v>
      </c>
      <c r="F20" s="36">
        <f t="shared" si="2"/>
        <v>1241379.3103448276</v>
      </c>
      <c r="G20" s="36">
        <f t="shared" si="3"/>
        <v>211715.25517241377</v>
      </c>
      <c r="H20" s="65">
        <f t="shared" si="4"/>
        <v>1453094.5655172414</v>
      </c>
      <c r="I20" s="37">
        <f>'Накладные расходы_детализация'!$B$1</f>
        <v>1.4999999999999996</v>
      </c>
      <c r="J20" s="60">
        <f t="shared" si="5"/>
        <v>3632736.4137931028</v>
      </c>
      <c r="K20" s="36">
        <v>247</v>
      </c>
      <c r="L20" s="36">
        <v>20</v>
      </c>
      <c r="M20" s="36">
        <v>10</v>
      </c>
      <c r="N20" s="36">
        <v>15</v>
      </c>
      <c r="O20" s="42">
        <v>0.23</v>
      </c>
      <c r="P20" s="68">
        <f t="shared" si="6"/>
        <v>1244.32</v>
      </c>
      <c r="Q20" s="43">
        <v>0.25</v>
      </c>
      <c r="R20" s="43">
        <v>0.21</v>
      </c>
      <c r="S20" s="43">
        <v>0.18</v>
      </c>
      <c r="T20" s="43">
        <v>0.15</v>
      </c>
      <c r="U20" s="44">
        <v>0.13</v>
      </c>
      <c r="V20" s="60">
        <f t="shared" si="7"/>
        <v>3357.3734054439924</v>
      </c>
    </row>
    <row r="21" spans="1:22" ht="11.25" customHeight="1">
      <c r="A21" s="41" t="s">
        <v>13</v>
      </c>
      <c r="B21" s="35" t="s">
        <v>14</v>
      </c>
      <c r="C21" s="48">
        <v>95000</v>
      </c>
      <c r="D21" s="61">
        <f t="shared" si="0"/>
        <v>1140000</v>
      </c>
      <c r="E21" s="36">
        <f t="shared" si="1"/>
        <v>170344.82758620684</v>
      </c>
      <c r="F21" s="36">
        <f t="shared" si="2"/>
        <v>1310344.8275862068</v>
      </c>
      <c r="G21" s="36">
        <f t="shared" si="3"/>
        <v>222198.01379310346</v>
      </c>
      <c r="H21" s="65">
        <f t="shared" si="4"/>
        <v>1532542.8413793102</v>
      </c>
      <c r="I21" s="37">
        <f>'Накладные расходы_детализация'!$B$1</f>
        <v>1.4999999999999996</v>
      </c>
      <c r="J21" s="60">
        <f t="shared" si="5"/>
        <v>3831357.1034482745</v>
      </c>
      <c r="K21" s="36">
        <v>247</v>
      </c>
      <c r="L21" s="36">
        <v>20</v>
      </c>
      <c r="M21" s="36">
        <v>10</v>
      </c>
      <c r="N21" s="36">
        <v>15</v>
      </c>
      <c r="O21" s="42">
        <v>0.23</v>
      </c>
      <c r="P21" s="68">
        <f t="shared" si="6"/>
        <v>1244.32</v>
      </c>
      <c r="Q21" s="43">
        <v>0.25</v>
      </c>
      <c r="R21" s="43">
        <v>0.21</v>
      </c>
      <c r="S21" s="43">
        <v>0.18</v>
      </c>
      <c r="T21" s="43">
        <v>0.15</v>
      </c>
      <c r="U21" s="44">
        <v>0.13</v>
      </c>
      <c r="V21" s="60">
        <f t="shared" si="7"/>
        <v>3540.9385599890029</v>
      </c>
    </row>
    <row r="22" spans="1:22" ht="20" customHeight="1">
      <c r="A22" s="41" t="s">
        <v>15</v>
      </c>
      <c r="B22" s="35" t="s">
        <v>16</v>
      </c>
      <c r="C22" s="48">
        <v>100000</v>
      </c>
      <c r="D22" s="61">
        <f t="shared" si="0"/>
        <v>1200000</v>
      </c>
      <c r="E22" s="36">
        <f t="shared" si="1"/>
        <v>179310.34482758632</v>
      </c>
      <c r="F22" s="36">
        <f t="shared" si="2"/>
        <v>1379310.3448275863</v>
      </c>
      <c r="G22" s="36">
        <f t="shared" si="3"/>
        <v>232680.77241379314</v>
      </c>
      <c r="H22" s="65">
        <f t="shared" si="4"/>
        <v>1611991.1172413793</v>
      </c>
      <c r="I22" s="37">
        <f>'Накладные расходы_детализация'!$B$1</f>
        <v>1.4999999999999996</v>
      </c>
      <c r="J22" s="60">
        <f t="shared" si="5"/>
        <v>4029977.7931034476</v>
      </c>
      <c r="K22" s="36">
        <v>247</v>
      </c>
      <c r="L22" s="36">
        <v>20</v>
      </c>
      <c r="M22" s="36">
        <v>10</v>
      </c>
      <c r="N22" s="36">
        <v>15</v>
      </c>
      <c r="O22" s="42">
        <v>0.23</v>
      </c>
      <c r="P22" s="68">
        <f t="shared" si="6"/>
        <v>1244.32</v>
      </c>
      <c r="Q22" s="43">
        <v>0.25</v>
      </c>
      <c r="R22" s="43">
        <v>0.21</v>
      </c>
      <c r="S22" s="43">
        <v>0.18</v>
      </c>
      <c r="T22" s="43">
        <v>0.15</v>
      </c>
      <c r="U22" s="44">
        <v>0.13</v>
      </c>
      <c r="V22" s="60">
        <f t="shared" si="7"/>
        <v>3724.5037145340148</v>
      </c>
    </row>
    <row r="23" spans="1:22" ht="11.25" customHeight="1">
      <c r="A23" s="41" t="s">
        <v>17</v>
      </c>
      <c r="B23" s="38" t="s">
        <v>18</v>
      </c>
      <c r="C23" s="48">
        <v>100000</v>
      </c>
      <c r="D23" s="61">
        <f t="shared" si="0"/>
        <v>1200000</v>
      </c>
      <c r="E23" s="36">
        <f t="shared" si="1"/>
        <v>179310.34482758632</v>
      </c>
      <c r="F23" s="36">
        <f t="shared" si="2"/>
        <v>1379310.3448275863</v>
      </c>
      <c r="G23" s="36">
        <f t="shared" si="3"/>
        <v>232680.77241379314</v>
      </c>
      <c r="H23" s="65">
        <f t="shared" si="4"/>
        <v>1611991.1172413793</v>
      </c>
      <c r="I23" s="37">
        <f>'Накладные расходы_детализация'!$B$1</f>
        <v>1.4999999999999996</v>
      </c>
      <c r="J23" s="60">
        <f t="shared" si="5"/>
        <v>4029977.7931034476</v>
      </c>
      <c r="K23" s="36">
        <v>247</v>
      </c>
      <c r="L23" s="36">
        <v>20</v>
      </c>
      <c r="M23" s="36">
        <v>10</v>
      </c>
      <c r="N23" s="36">
        <v>15</v>
      </c>
      <c r="O23" s="42">
        <v>0.23</v>
      </c>
      <c r="P23" s="68">
        <f t="shared" si="6"/>
        <v>1244.32</v>
      </c>
      <c r="Q23" s="43">
        <v>0.25</v>
      </c>
      <c r="R23" s="43">
        <v>0.21</v>
      </c>
      <c r="S23" s="43">
        <v>0.18</v>
      </c>
      <c r="T23" s="43">
        <v>0.15</v>
      </c>
      <c r="U23" s="44">
        <v>0.13</v>
      </c>
      <c r="V23" s="60">
        <f t="shared" si="7"/>
        <v>3724.5037145340148</v>
      </c>
    </row>
    <row r="24" spans="1:22" ht="11.25" customHeight="1">
      <c r="A24" s="41" t="s">
        <v>41</v>
      </c>
      <c r="B24" s="35" t="s">
        <v>217</v>
      </c>
      <c r="C24" s="48">
        <v>100000</v>
      </c>
      <c r="D24" s="61">
        <f t="shared" si="0"/>
        <v>1200000</v>
      </c>
      <c r="E24" s="36">
        <f t="shared" si="1"/>
        <v>179310.34482758632</v>
      </c>
      <c r="F24" s="36">
        <f t="shared" si="2"/>
        <v>1379310.3448275863</v>
      </c>
      <c r="G24" s="36">
        <f t="shared" si="3"/>
        <v>232680.77241379314</v>
      </c>
      <c r="H24" s="65">
        <f t="shared" si="4"/>
        <v>1611991.1172413793</v>
      </c>
      <c r="I24" s="37">
        <f>'Накладные расходы_детализация'!$B$1</f>
        <v>1.4999999999999996</v>
      </c>
      <c r="J24" s="60">
        <f t="shared" si="5"/>
        <v>4029977.7931034476</v>
      </c>
      <c r="K24" s="36">
        <v>247</v>
      </c>
      <c r="L24" s="36">
        <v>20</v>
      </c>
      <c r="M24" s="36">
        <v>10</v>
      </c>
      <c r="N24" s="36">
        <v>15</v>
      </c>
      <c r="O24" s="42">
        <v>0.23</v>
      </c>
      <c r="P24" s="68">
        <f t="shared" si="6"/>
        <v>1244.32</v>
      </c>
      <c r="Q24" s="43">
        <v>0.25</v>
      </c>
      <c r="R24" s="43">
        <v>0.21</v>
      </c>
      <c r="S24" s="43">
        <v>0.18</v>
      </c>
      <c r="T24" s="43">
        <v>0.15</v>
      </c>
      <c r="U24" s="44">
        <v>0.13</v>
      </c>
      <c r="V24" s="60">
        <f t="shared" si="7"/>
        <v>3724.5037145340148</v>
      </c>
    </row>
    <row r="25" spans="1:22" ht="11.25" customHeight="1">
      <c r="A25" s="41" t="s">
        <v>35</v>
      </c>
      <c r="B25" s="38" t="s">
        <v>36</v>
      </c>
      <c r="C25" s="48">
        <v>105000</v>
      </c>
      <c r="D25" s="61">
        <f t="shared" si="0"/>
        <v>1260000</v>
      </c>
      <c r="E25" s="36">
        <f t="shared" si="1"/>
        <v>188275.86206896557</v>
      </c>
      <c r="F25" s="36">
        <f t="shared" si="2"/>
        <v>1448275.8620689656</v>
      </c>
      <c r="G25" s="36">
        <f t="shared" si="3"/>
        <v>243163.53103448276</v>
      </c>
      <c r="H25" s="65">
        <f t="shared" si="4"/>
        <v>1691439.3931034482</v>
      </c>
      <c r="I25" s="37">
        <f>'Накладные расходы_детализация'!$B$1</f>
        <v>1.4999999999999996</v>
      </c>
      <c r="J25" s="60">
        <f t="shared" si="5"/>
        <v>4228598.4827586198</v>
      </c>
      <c r="K25" s="36">
        <v>247</v>
      </c>
      <c r="L25" s="36">
        <v>20</v>
      </c>
      <c r="M25" s="36">
        <v>10</v>
      </c>
      <c r="N25" s="36">
        <v>15</v>
      </c>
      <c r="O25" s="42">
        <v>0.23</v>
      </c>
      <c r="P25" s="68">
        <f t="shared" si="6"/>
        <v>1244.32</v>
      </c>
      <c r="Q25" s="43">
        <v>0.25</v>
      </c>
      <c r="R25" s="43">
        <v>0.21</v>
      </c>
      <c r="S25" s="43">
        <v>0.18</v>
      </c>
      <c r="T25" s="43">
        <v>0.15</v>
      </c>
      <c r="U25" s="44">
        <v>0.13</v>
      </c>
      <c r="V25" s="60">
        <f t="shared" si="7"/>
        <v>3908.0688690790253</v>
      </c>
    </row>
    <row r="26" spans="1:22" ht="11.25" customHeight="1">
      <c r="A26" s="45" t="s">
        <v>79</v>
      </c>
      <c r="B26" s="35" t="s">
        <v>80</v>
      </c>
      <c r="C26" s="48">
        <v>115000</v>
      </c>
      <c r="D26" s="61">
        <f t="shared" si="0"/>
        <v>1380000</v>
      </c>
      <c r="E26" s="36">
        <f t="shared" si="1"/>
        <v>206206.89655172406</v>
      </c>
      <c r="F26" s="36">
        <f t="shared" si="2"/>
        <v>1586206.8965517241</v>
      </c>
      <c r="G26" s="36">
        <f t="shared" si="3"/>
        <v>264129.04827586206</v>
      </c>
      <c r="H26" s="65">
        <f t="shared" si="4"/>
        <v>1850335.9448275862</v>
      </c>
      <c r="I26" s="37">
        <f>'Накладные расходы_детализация'!$B$1</f>
        <v>1.4999999999999996</v>
      </c>
      <c r="J26" s="60">
        <f t="shared" si="5"/>
        <v>4625839.8620689642</v>
      </c>
      <c r="K26" s="36">
        <v>247</v>
      </c>
      <c r="L26" s="36">
        <v>20</v>
      </c>
      <c r="M26" s="36">
        <v>10</v>
      </c>
      <c r="N26" s="36">
        <v>15</v>
      </c>
      <c r="O26" s="42">
        <v>0.23</v>
      </c>
      <c r="P26" s="68">
        <f t="shared" si="6"/>
        <v>1244.32</v>
      </c>
      <c r="Q26" s="43">
        <v>0.25</v>
      </c>
      <c r="R26" s="43">
        <v>0.21</v>
      </c>
      <c r="S26" s="43">
        <v>0.18</v>
      </c>
      <c r="T26" s="43">
        <v>0.15</v>
      </c>
      <c r="U26" s="44">
        <v>0.13</v>
      </c>
      <c r="V26" s="60">
        <f t="shared" si="7"/>
        <v>4275.1991781690476</v>
      </c>
    </row>
    <row r="27" spans="1:22" ht="11.25" customHeight="1">
      <c r="A27" s="41" t="s">
        <v>19</v>
      </c>
      <c r="B27" s="35" t="s">
        <v>20</v>
      </c>
      <c r="C27" s="48">
        <v>120000</v>
      </c>
      <c r="D27" s="61">
        <f t="shared" si="0"/>
        <v>1440000</v>
      </c>
      <c r="E27" s="36">
        <f t="shared" si="1"/>
        <v>215172.41379310354</v>
      </c>
      <c r="F27" s="36">
        <f t="shared" si="2"/>
        <v>1655172.4137931035</v>
      </c>
      <c r="G27" s="36">
        <f t="shared" si="3"/>
        <v>274611.80689655175</v>
      </c>
      <c r="H27" s="65">
        <f t="shared" si="4"/>
        <v>1929784.2206896553</v>
      </c>
      <c r="I27" s="37">
        <f>'Накладные расходы_детализация'!$B$1</f>
        <v>1.4999999999999996</v>
      </c>
      <c r="J27" s="60">
        <f t="shared" si="5"/>
        <v>4824460.5517241377</v>
      </c>
      <c r="K27" s="36">
        <v>247</v>
      </c>
      <c r="L27" s="36">
        <v>20</v>
      </c>
      <c r="M27" s="36">
        <v>10</v>
      </c>
      <c r="N27" s="36">
        <v>15</v>
      </c>
      <c r="O27" s="42">
        <v>0.23</v>
      </c>
      <c r="P27" s="68">
        <f t="shared" si="6"/>
        <v>1244.32</v>
      </c>
      <c r="Q27" s="43">
        <v>0.25</v>
      </c>
      <c r="R27" s="43">
        <v>0.21</v>
      </c>
      <c r="S27" s="43">
        <v>0.18</v>
      </c>
      <c r="T27" s="43">
        <v>0.15</v>
      </c>
      <c r="U27" s="44">
        <v>0.13</v>
      </c>
      <c r="V27" s="60">
        <f t="shared" si="7"/>
        <v>4458.7643327140595</v>
      </c>
    </row>
    <row r="28" spans="1:22" ht="11.25" customHeight="1">
      <c r="A28" s="41" t="s">
        <v>21</v>
      </c>
      <c r="B28" s="38" t="s">
        <v>22</v>
      </c>
      <c r="C28" s="48">
        <v>120000</v>
      </c>
      <c r="D28" s="61">
        <f t="shared" si="0"/>
        <v>1440000</v>
      </c>
      <c r="E28" s="36">
        <f t="shared" si="1"/>
        <v>215172.41379310354</v>
      </c>
      <c r="F28" s="36">
        <f t="shared" si="2"/>
        <v>1655172.4137931035</v>
      </c>
      <c r="G28" s="36">
        <f t="shared" si="3"/>
        <v>274611.80689655175</v>
      </c>
      <c r="H28" s="65">
        <f t="shared" si="4"/>
        <v>1929784.2206896553</v>
      </c>
      <c r="I28" s="37">
        <f>'Накладные расходы_детализация'!$B$1</f>
        <v>1.4999999999999996</v>
      </c>
      <c r="J28" s="60">
        <f t="shared" si="5"/>
        <v>4824460.5517241377</v>
      </c>
      <c r="K28" s="36">
        <v>247</v>
      </c>
      <c r="L28" s="36">
        <v>20</v>
      </c>
      <c r="M28" s="36">
        <v>10</v>
      </c>
      <c r="N28" s="36">
        <v>15</v>
      </c>
      <c r="O28" s="42">
        <v>0.23</v>
      </c>
      <c r="P28" s="68">
        <f t="shared" si="6"/>
        <v>1244.32</v>
      </c>
      <c r="Q28" s="43">
        <v>0.25</v>
      </c>
      <c r="R28" s="43">
        <v>0.21</v>
      </c>
      <c r="S28" s="43">
        <v>0.18</v>
      </c>
      <c r="T28" s="43">
        <v>0.15</v>
      </c>
      <c r="U28" s="44">
        <v>0.13</v>
      </c>
      <c r="V28" s="60">
        <f t="shared" si="7"/>
        <v>4458.7643327140595</v>
      </c>
    </row>
    <row r="29" spans="1:22" ht="11.25" customHeight="1">
      <c r="A29" s="41" t="s">
        <v>69</v>
      </c>
      <c r="B29" s="35" t="s">
        <v>70</v>
      </c>
      <c r="C29" s="48">
        <v>120000</v>
      </c>
      <c r="D29" s="61">
        <f t="shared" si="0"/>
        <v>1440000</v>
      </c>
      <c r="E29" s="36">
        <f t="shared" si="1"/>
        <v>215172.41379310354</v>
      </c>
      <c r="F29" s="36">
        <f t="shared" si="2"/>
        <v>1655172.4137931035</v>
      </c>
      <c r="G29" s="36">
        <f t="shared" si="3"/>
        <v>274611.80689655175</v>
      </c>
      <c r="H29" s="65">
        <f t="shared" si="4"/>
        <v>1929784.2206896553</v>
      </c>
      <c r="I29" s="37">
        <f>'Накладные расходы_детализация'!$B$1</f>
        <v>1.4999999999999996</v>
      </c>
      <c r="J29" s="60">
        <f t="shared" si="5"/>
        <v>4824460.5517241377</v>
      </c>
      <c r="K29" s="36">
        <v>247</v>
      </c>
      <c r="L29" s="36">
        <v>20</v>
      </c>
      <c r="M29" s="36">
        <v>10</v>
      </c>
      <c r="N29" s="36">
        <v>15</v>
      </c>
      <c r="O29" s="42">
        <v>0.23</v>
      </c>
      <c r="P29" s="68">
        <f t="shared" si="6"/>
        <v>1244.32</v>
      </c>
      <c r="Q29" s="43">
        <v>0.25</v>
      </c>
      <c r="R29" s="43">
        <v>0.21</v>
      </c>
      <c r="S29" s="43">
        <v>0.18</v>
      </c>
      <c r="T29" s="43">
        <v>0.15</v>
      </c>
      <c r="U29" s="44">
        <v>0.13</v>
      </c>
      <c r="V29" s="60">
        <f t="shared" si="7"/>
        <v>4458.7643327140595</v>
      </c>
    </row>
    <row r="30" spans="1:22" ht="11.25" customHeight="1">
      <c r="A30" s="41" t="s">
        <v>23</v>
      </c>
      <c r="B30" s="38" t="s">
        <v>24</v>
      </c>
      <c r="C30" s="48">
        <v>140000</v>
      </c>
      <c r="D30" s="61">
        <f t="shared" si="0"/>
        <v>1680000</v>
      </c>
      <c r="E30" s="36">
        <f t="shared" si="1"/>
        <v>251034.48275862075</v>
      </c>
      <c r="F30" s="36">
        <f t="shared" si="2"/>
        <v>1931034.4827586208</v>
      </c>
      <c r="G30" s="36">
        <f t="shared" si="3"/>
        <v>316542.84137931035</v>
      </c>
      <c r="H30" s="65">
        <f t="shared" si="4"/>
        <v>2247577.3241379312</v>
      </c>
      <c r="I30" s="37">
        <f>'Накладные расходы_детализация'!$B$1</f>
        <v>1.4999999999999996</v>
      </c>
      <c r="J30" s="60">
        <f t="shared" si="5"/>
        <v>5618943.3103448264</v>
      </c>
      <c r="K30" s="36">
        <v>247</v>
      </c>
      <c r="L30" s="36">
        <v>20</v>
      </c>
      <c r="M30" s="36">
        <v>10</v>
      </c>
      <c r="N30" s="36">
        <v>15</v>
      </c>
      <c r="O30" s="42">
        <v>0.23</v>
      </c>
      <c r="P30" s="68">
        <f t="shared" si="6"/>
        <v>1244.32</v>
      </c>
      <c r="Q30" s="43">
        <v>0.25</v>
      </c>
      <c r="R30" s="43">
        <v>0.21</v>
      </c>
      <c r="S30" s="43">
        <v>0.18</v>
      </c>
      <c r="T30" s="43">
        <v>0.15</v>
      </c>
      <c r="U30" s="44">
        <v>0.13</v>
      </c>
      <c r="V30" s="60">
        <f t="shared" si="7"/>
        <v>5193.0249508941042</v>
      </c>
    </row>
    <row r="31" spans="1:22" ht="11.25" customHeight="1">
      <c r="A31" s="41" t="s">
        <v>61</v>
      </c>
      <c r="B31" s="35" t="s">
        <v>62</v>
      </c>
      <c r="C31" s="48">
        <v>140000</v>
      </c>
      <c r="D31" s="61">
        <f t="shared" si="0"/>
        <v>1680000</v>
      </c>
      <c r="E31" s="36">
        <f t="shared" si="1"/>
        <v>251034.48275862075</v>
      </c>
      <c r="F31" s="36">
        <f t="shared" si="2"/>
        <v>1931034.4827586208</v>
      </c>
      <c r="G31" s="36">
        <f t="shared" si="3"/>
        <v>316542.84137931035</v>
      </c>
      <c r="H31" s="65">
        <f t="shared" si="4"/>
        <v>2247577.3241379312</v>
      </c>
      <c r="I31" s="37">
        <f>'Накладные расходы_детализация'!$B$1</f>
        <v>1.4999999999999996</v>
      </c>
      <c r="J31" s="60">
        <f t="shared" si="5"/>
        <v>5618943.3103448264</v>
      </c>
      <c r="K31" s="36">
        <v>247</v>
      </c>
      <c r="L31" s="36">
        <v>20</v>
      </c>
      <c r="M31" s="36">
        <v>10</v>
      </c>
      <c r="N31" s="36">
        <v>15</v>
      </c>
      <c r="O31" s="42">
        <v>0.23</v>
      </c>
      <c r="P31" s="68">
        <f t="shared" si="6"/>
        <v>1244.32</v>
      </c>
      <c r="Q31" s="43">
        <v>0.25</v>
      </c>
      <c r="R31" s="43">
        <v>0.21</v>
      </c>
      <c r="S31" s="43">
        <v>0.18</v>
      </c>
      <c r="T31" s="43">
        <v>0.15</v>
      </c>
      <c r="U31" s="44">
        <v>0.13</v>
      </c>
      <c r="V31" s="60">
        <f t="shared" si="7"/>
        <v>5193.0249508941042</v>
      </c>
    </row>
    <row r="32" spans="1:22" ht="11.25" customHeight="1">
      <c r="A32" s="41" t="s">
        <v>82</v>
      </c>
      <c r="B32" s="35" t="s">
        <v>83</v>
      </c>
      <c r="C32" s="48">
        <v>140000</v>
      </c>
      <c r="D32" s="61">
        <f t="shared" si="0"/>
        <v>1680000</v>
      </c>
      <c r="E32" s="36">
        <f t="shared" si="1"/>
        <v>251034.48275862075</v>
      </c>
      <c r="F32" s="36">
        <f t="shared" si="2"/>
        <v>1931034.4827586208</v>
      </c>
      <c r="G32" s="36">
        <f t="shared" si="3"/>
        <v>316542.84137931035</v>
      </c>
      <c r="H32" s="65">
        <f t="shared" si="4"/>
        <v>2247577.3241379312</v>
      </c>
      <c r="I32" s="37">
        <f>'Накладные расходы_детализация'!$B$1</f>
        <v>1.4999999999999996</v>
      </c>
      <c r="J32" s="60">
        <f t="shared" si="5"/>
        <v>5618943.3103448264</v>
      </c>
      <c r="K32" s="36">
        <v>247</v>
      </c>
      <c r="L32" s="36">
        <v>20</v>
      </c>
      <c r="M32" s="36">
        <v>10</v>
      </c>
      <c r="N32" s="36">
        <v>15</v>
      </c>
      <c r="O32" s="42">
        <v>0.23</v>
      </c>
      <c r="P32" s="68">
        <f t="shared" si="6"/>
        <v>1244.32</v>
      </c>
      <c r="Q32" s="43">
        <v>0.25</v>
      </c>
      <c r="R32" s="43">
        <v>0.21</v>
      </c>
      <c r="S32" s="43">
        <v>0.18</v>
      </c>
      <c r="T32" s="43">
        <v>0.15</v>
      </c>
      <c r="U32" s="44">
        <v>0.13</v>
      </c>
      <c r="V32" s="60">
        <f t="shared" si="7"/>
        <v>5193.0249508941042</v>
      </c>
    </row>
    <row r="33" spans="1:22" ht="11.25" customHeight="1">
      <c r="A33" s="41" t="s">
        <v>65</v>
      </c>
      <c r="B33" s="35" t="s">
        <v>66</v>
      </c>
      <c r="C33" s="48">
        <v>145000</v>
      </c>
      <c r="D33" s="61">
        <f t="shared" si="0"/>
        <v>1740000</v>
      </c>
      <c r="E33" s="36">
        <f t="shared" si="1"/>
        <v>260000</v>
      </c>
      <c r="F33" s="36">
        <f t="shared" si="2"/>
        <v>2000000</v>
      </c>
      <c r="G33" s="36">
        <f t="shared" si="3"/>
        <v>327025.59999999998</v>
      </c>
      <c r="H33" s="65">
        <f t="shared" si="4"/>
        <v>2327025.6</v>
      </c>
      <c r="I33" s="37">
        <f>'Накладные расходы_детализация'!$B$1</f>
        <v>1.4999999999999996</v>
      </c>
      <c r="J33" s="60">
        <f t="shared" si="5"/>
        <v>5817563.9999999991</v>
      </c>
      <c r="K33" s="36">
        <v>247</v>
      </c>
      <c r="L33" s="36">
        <v>20</v>
      </c>
      <c r="M33" s="36">
        <v>10</v>
      </c>
      <c r="N33" s="36">
        <v>15</v>
      </c>
      <c r="O33" s="42">
        <v>0.23</v>
      </c>
      <c r="P33" s="68">
        <f t="shared" si="6"/>
        <v>1244.32</v>
      </c>
      <c r="Q33" s="43">
        <v>0.25</v>
      </c>
      <c r="R33" s="43">
        <v>0.21</v>
      </c>
      <c r="S33" s="43">
        <v>0.18</v>
      </c>
      <c r="T33" s="43">
        <v>0.15</v>
      </c>
      <c r="U33" s="44">
        <v>0.13</v>
      </c>
      <c r="V33" s="60">
        <f t="shared" si="7"/>
        <v>5376.5901054391143</v>
      </c>
    </row>
    <row r="34" spans="1:22" ht="11.25" customHeight="1">
      <c r="A34" s="45" t="s">
        <v>42</v>
      </c>
      <c r="B34" s="35" t="s">
        <v>43</v>
      </c>
      <c r="C34" s="48">
        <v>150000</v>
      </c>
      <c r="D34" s="61">
        <f t="shared" si="0"/>
        <v>1800000</v>
      </c>
      <c r="E34" s="36">
        <f t="shared" si="1"/>
        <v>268965.51724137925</v>
      </c>
      <c r="F34" s="36">
        <f t="shared" si="2"/>
        <v>2068965.5172413792</v>
      </c>
      <c r="G34" s="36">
        <f t="shared" si="3"/>
        <v>337508.3586206896</v>
      </c>
      <c r="H34" s="65">
        <f t="shared" si="4"/>
        <v>2406473.875862069</v>
      </c>
      <c r="I34" s="37">
        <f>'Накладные расходы_детализация'!$B$1</f>
        <v>1.4999999999999996</v>
      </c>
      <c r="J34" s="60">
        <f t="shared" si="5"/>
        <v>6016184.6896551717</v>
      </c>
      <c r="K34" s="36">
        <v>247</v>
      </c>
      <c r="L34" s="36">
        <v>20</v>
      </c>
      <c r="M34" s="36">
        <v>10</v>
      </c>
      <c r="N34" s="36">
        <v>15</v>
      </c>
      <c r="O34" s="42">
        <v>0.23</v>
      </c>
      <c r="P34" s="68">
        <f t="shared" si="6"/>
        <v>1244.32</v>
      </c>
      <c r="Q34" s="43">
        <v>0.25</v>
      </c>
      <c r="R34" s="43">
        <v>0.21</v>
      </c>
      <c r="S34" s="43">
        <v>0.18</v>
      </c>
      <c r="T34" s="43">
        <v>0.15</v>
      </c>
      <c r="U34" s="44">
        <v>0.13</v>
      </c>
      <c r="V34" s="60">
        <f t="shared" si="7"/>
        <v>5560.1552599841261</v>
      </c>
    </row>
    <row r="35" spans="1:22" ht="11.25" customHeight="1">
      <c r="A35" s="41" t="s">
        <v>63</v>
      </c>
      <c r="B35" s="35" t="s">
        <v>64</v>
      </c>
      <c r="C35" s="48">
        <v>155000</v>
      </c>
      <c r="D35" s="61">
        <f t="shared" si="0"/>
        <v>1860000</v>
      </c>
      <c r="E35" s="36">
        <f t="shared" si="1"/>
        <v>277931.03448275849</v>
      </c>
      <c r="F35" s="36">
        <f t="shared" si="2"/>
        <v>2137931.0344827585</v>
      </c>
      <c r="G35" s="36">
        <f t="shared" si="3"/>
        <v>347991.11724137928</v>
      </c>
      <c r="H35" s="65">
        <f t="shared" si="4"/>
        <v>2485922.1517241378</v>
      </c>
      <c r="I35" s="37">
        <f>'Накладные расходы_детализация'!$B$1</f>
        <v>1.4999999999999996</v>
      </c>
      <c r="J35" s="60">
        <f t="shared" si="5"/>
        <v>6214805.3793103434</v>
      </c>
      <c r="K35" s="36">
        <v>247</v>
      </c>
      <c r="L35" s="36">
        <v>20</v>
      </c>
      <c r="M35" s="36">
        <v>10</v>
      </c>
      <c r="N35" s="36">
        <v>15</v>
      </c>
      <c r="O35" s="42">
        <v>0.23</v>
      </c>
      <c r="P35" s="68">
        <f t="shared" si="6"/>
        <v>1244.32</v>
      </c>
      <c r="Q35" s="43">
        <v>0.25</v>
      </c>
      <c r="R35" s="43">
        <v>0.21</v>
      </c>
      <c r="S35" s="43">
        <v>0.18</v>
      </c>
      <c r="T35" s="43">
        <v>0.15</v>
      </c>
      <c r="U35" s="44">
        <v>0.13</v>
      </c>
      <c r="V35" s="60">
        <f t="shared" si="7"/>
        <v>5743.7204145291362</v>
      </c>
    </row>
    <row r="36" spans="1:22" ht="11.25" customHeight="1">
      <c r="A36" s="41" t="s">
        <v>73</v>
      </c>
      <c r="B36" s="35" t="s">
        <v>74</v>
      </c>
      <c r="C36" s="48">
        <v>160000</v>
      </c>
      <c r="D36" s="61">
        <f t="shared" si="0"/>
        <v>1920000</v>
      </c>
      <c r="E36" s="36">
        <f t="shared" si="1"/>
        <v>286896.55172413774</v>
      </c>
      <c r="F36" s="36">
        <f t="shared" si="2"/>
        <v>2206896.5517241377</v>
      </c>
      <c r="G36" s="36">
        <f t="shared" si="3"/>
        <v>358473.8758620689</v>
      </c>
      <c r="H36" s="65">
        <f t="shared" si="4"/>
        <v>2565370.4275862067</v>
      </c>
      <c r="I36" s="37">
        <f>'Накладные расходы_детализация'!$B$1</f>
        <v>1.4999999999999996</v>
      </c>
      <c r="J36" s="60">
        <f t="shared" si="5"/>
        <v>6413426.0689655151</v>
      </c>
      <c r="K36" s="36">
        <v>247</v>
      </c>
      <c r="L36" s="36">
        <v>20</v>
      </c>
      <c r="M36" s="36">
        <v>10</v>
      </c>
      <c r="N36" s="36">
        <v>15</v>
      </c>
      <c r="O36" s="42">
        <v>0.23</v>
      </c>
      <c r="P36" s="68">
        <f t="shared" si="6"/>
        <v>1244.32</v>
      </c>
      <c r="Q36" s="43">
        <v>0.25</v>
      </c>
      <c r="R36" s="43">
        <v>0.21</v>
      </c>
      <c r="S36" s="43">
        <v>0.18</v>
      </c>
      <c r="T36" s="43">
        <v>0.15</v>
      </c>
      <c r="U36" s="44">
        <v>0.13</v>
      </c>
      <c r="V36" s="60">
        <f t="shared" si="7"/>
        <v>5927.2855690741471</v>
      </c>
    </row>
    <row r="37" spans="1:22" ht="11.25" customHeight="1">
      <c r="A37" s="41" t="s">
        <v>25</v>
      </c>
      <c r="B37" s="35" t="s">
        <v>26</v>
      </c>
      <c r="C37" s="48">
        <v>170000</v>
      </c>
      <c r="D37" s="61">
        <f t="shared" si="0"/>
        <v>2040000</v>
      </c>
      <c r="E37" s="36">
        <f t="shared" si="1"/>
        <v>304827.5862068967</v>
      </c>
      <c r="F37" s="36">
        <f t="shared" si="2"/>
        <v>2344827.5862068967</v>
      </c>
      <c r="G37" s="36">
        <f t="shared" si="3"/>
        <v>379439.39310344827</v>
      </c>
      <c r="H37" s="65">
        <f t="shared" si="4"/>
        <v>2724266.9793103449</v>
      </c>
      <c r="I37" s="37">
        <f>'Накладные расходы_детализация'!$B$1</f>
        <v>1.4999999999999996</v>
      </c>
      <c r="J37" s="60">
        <f t="shared" si="5"/>
        <v>6810667.4482758604</v>
      </c>
      <c r="K37" s="36">
        <v>247</v>
      </c>
      <c r="L37" s="36">
        <v>20</v>
      </c>
      <c r="M37" s="36">
        <v>10</v>
      </c>
      <c r="N37" s="36">
        <v>15</v>
      </c>
      <c r="O37" s="42">
        <v>0.23</v>
      </c>
      <c r="P37" s="68">
        <f t="shared" si="6"/>
        <v>1244.32</v>
      </c>
      <c r="Q37" s="43">
        <v>0.25</v>
      </c>
      <c r="R37" s="43">
        <v>0.21</v>
      </c>
      <c r="S37" s="43">
        <v>0.18</v>
      </c>
      <c r="T37" s="43">
        <v>0.15</v>
      </c>
      <c r="U37" s="44">
        <v>0.13</v>
      </c>
      <c r="V37" s="60">
        <f t="shared" si="7"/>
        <v>6294.41587816417</v>
      </c>
    </row>
    <row r="38" spans="1:22" ht="11.25" customHeight="1">
      <c r="A38" s="41" t="s">
        <v>27</v>
      </c>
      <c r="B38" s="35" t="s">
        <v>28</v>
      </c>
      <c r="C38" s="48">
        <v>175000</v>
      </c>
      <c r="D38" s="61">
        <f t="shared" si="0"/>
        <v>2100000</v>
      </c>
      <c r="E38" s="36">
        <f t="shared" si="1"/>
        <v>313793.10344827594</v>
      </c>
      <c r="F38" s="36">
        <f t="shared" si="2"/>
        <v>2413793.1034482759</v>
      </c>
      <c r="G38" s="36">
        <f t="shared" si="3"/>
        <v>389922.15172413795</v>
      </c>
      <c r="H38" s="65">
        <f t="shared" si="4"/>
        <v>2803715.2551724138</v>
      </c>
      <c r="I38" s="37">
        <f>'Накладные расходы_детализация'!$B$1</f>
        <v>1.4999999999999996</v>
      </c>
      <c r="J38" s="60">
        <f t="shared" si="5"/>
        <v>7009288.137931033</v>
      </c>
      <c r="K38" s="36">
        <v>247</v>
      </c>
      <c r="L38" s="36">
        <v>20</v>
      </c>
      <c r="M38" s="36">
        <v>10</v>
      </c>
      <c r="N38" s="36">
        <v>15</v>
      </c>
      <c r="O38" s="42">
        <v>0.23</v>
      </c>
      <c r="P38" s="68">
        <f t="shared" si="6"/>
        <v>1244.32</v>
      </c>
      <c r="Q38" s="43">
        <v>0.25</v>
      </c>
      <c r="R38" s="43">
        <v>0.21</v>
      </c>
      <c r="S38" s="43">
        <v>0.18</v>
      </c>
      <c r="T38" s="43">
        <v>0.15</v>
      </c>
      <c r="U38" s="44">
        <v>0.13</v>
      </c>
      <c r="V38" s="60">
        <f t="shared" si="7"/>
        <v>6477.9810327091818</v>
      </c>
    </row>
    <row r="39" spans="1:22" ht="11.25" customHeight="1">
      <c r="A39" s="41" t="s">
        <v>50</v>
      </c>
      <c r="B39" s="38" t="s">
        <v>51</v>
      </c>
      <c r="C39" s="48">
        <v>200000</v>
      </c>
      <c r="D39" s="61">
        <f t="shared" si="0"/>
        <v>2400000</v>
      </c>
      <c r="E39" s="36">
        <f t="shared" si="1"/>
        <v>358620.68965517264</v>
      </c>
      <c r="F39" s="36">
        <f t="shared" si="2"/>
        <v>2758620.6896551726</v>
      </c>
      <c r="G39" s="36">
        <f t="shared" si="3"/>
        <v>442335.94482758624</v>
      </c>
      <c r="H39" s="65">
        <f t="shared" si="4"/>
        <v>3200956.6344827591</v>
      </c>
      <c r="I39" s="37">
        <f>'Накладные расходы_детализация'!$B$1</f>
        <v>1.4999999999999996</v>
      </c>
      <c r="J39" s="60">
        <f t="shared" si="5"/>
        <v>8002391.5862068962</v>
      </c>
      <c r="K39" s="36">
        <v>247</v>
      </c>
      <c r="L39" s="36">
        <v>20</v>
      </c>
      <c r="M39" s="36">
        <v>10</v>
      </c>
      <c r="N39" s="36">
        <v>15</v>
      </c>
      <c r="O39" s="42">
        <v>0.23</v>
      </c>
      <c r="P39" s="68">
        <f t="shared" si="6"/>
        <v>1244.32</v>
      </c>
      <c r="Q39" s="43">
        <v>0.25</v>
      </c>
      <c r="R39" s="43">
        <v>0.21</v>
      </c>
      <c r="S39" s="43">
        <v>0.18</v>
      </c>
      <c r="T39" s="43">
        <v>0.15</v>
      </c>
      <c r="U39" s="44">
        <v>0.13</v>
      </c>
      <c r="V39" s="60">
        <f t="shared" si="7"/>
        <v>7395.8068054342384</v>
      </c>
    </row>
    <row r="40" spans="1:22" ht="11.25" customHeight="1">
      <c r="A40" s="41" t="s">
        <v>37</v>
      </c>
      <c r="B40" s="35" t="s">
        <v>206</v>
      </c>
      <c r="C40" s="48">
        <v>205000</v>
      </c>
      <c r="D40" s="61">
        <f t="shared" si="0"/>
        <v>2460000</v>
      </c>
      <c r="E40" s="36">
        <f t="shared" si="1"/>
        <v>367586.20689655188</v>
      </c>
      <c r="F40" s="36">
        <f t="shared" si="2"/>
        <v>2827586.2068965519</v>
      </c>
      <c r="G40" s="36">
        <f t="shared" si="3"/>
        <v>452818.70344827586</v>
      </c>
      <c r="H40" s="65">
        <f t="shared" si="4"/>
        <v>3280404.9103448279</v>
      </c>
      <c r="I40" s="37">
        <f>'Накладные расходы_детализация'!$B$1</f>
        <v>1.4999999999999996</v>
      </c>
      <c r="J40" s="60">
        <f t="shared" si="5"/>
        <v>8201012.2758620679</v>
      </c>
      <c r="K40" s="36">
        <v>247</v>
      </c>
      <c r="L40" s="36">
        <v>20</v>
      </c>
      <c r="M40" s="36">
        <v>10</v>
      </c>
      <c r="N40" s="36">
        <v>15</v>
      </c>
      <c r="O40" s="42">
        <v>0.23</v>
      </c>
      <c r="P40" s="68">
        <f t="shared" si="6"/>
        <v>1244.32</v>
      </c>
      <c r="Q40" s="43">
        <v>0.25</v>
      </c>
      <c r="R40" s="43">
        <v>0.21</v>
      </c>
      <c r="S40" s="43">
        <v>0.18</v>
      </c>
      <c r="T40" s="43">
        <v>0.15</v>
      </c>
      <c r="U40" s="44">
        <v>0.13</v>
      </c>
      <c r="V40" s="60">
        <f t="shared" si="7"/>
        <v>7579.3719599792485</v>
      </c>
    </row>
    <row r="41" spans="1:22" ht="11.25" customHeight="1">
      <c r="A41" s="41" t="s">
        <v>45</v>
      </c>
      <c r="B41" s="35" t="str">
        <f>B39</f>
        <v>Организация и управление процессами разработки и реализации в событийном маркетинге: определение ресурсных и финансовых затрат; формирование рабочих групп, постановка задач; контроль соблюдения бюджетной дисциплины, процессов взаимодействия структурных подразделений при подготовке и исполнении проекта, анализ и консалтинг на всех этапах от первичной разработки до реализации</v>
      </c>
      <c r="C41" s="48">
        <v>210000</v>
      </c>
      <c r="D41" s="61">
        <f t="shared" si="0"/>
        <v>2520000</v>
      </c>
      <c r="E41" s="36">
        <f t="shared" si="1"/>
        <v>376551.72413793113</v>
      </c>
      <c r="F41" s="36">
        <f t="shared" si="2"/>
        <v>2896551.7241379311</v>
      </c>
      <c r="G41" s="36">
        <f t="shared" si="3"/>
        <v>463301.46206896548</v>
      </c>
      <c r="H41" s="65">
        <f t="shared" si="4"/>
        <v>3359853.1862068968</v>
      </c>
      <c r="I41" s="37">
        <f>'Накладные расходы_детализация'!$B$1</f>
        <v>1.4999999999999996</v>
      </c>
      <c r="J41" s="60">
        <f t="shared" si="5"/>
        <v>8399632.9655172415</v>
      </c>
      <c r="K41" s="36">
        <v>247</v>
      </c>
      <c r="L41" s="36">
        <v>20</v>
      </c>
      <c r="M41" s="36">
        <v>10</v>
      </c>
      <c r="N41" s="36">
        <v>15</v>
      </c>
      <c r="O41" s="42">
        <v>0.23</v>
      </c>
      <c r="P41" s="68">
        <f t="shared" si="6"/>
        <v>1244.32</v>
      </c>
      <c r="Q41" s="43">
        <v>0.25</v>
      </c>
      <c r="R41" s="43">
        <v>0.21</v>
      </c>
      <c r="S41" s="43">
        <v>0.18</v>
      </c>
      <c r="T41" s="43">
        <v>0.15</v>
      </c>
      <c r="U41" s="44">
        <v>0.13</v>
      </c>
      <c r="V41" s="60">
        <f t="shared" si="7"/>
        <v>7762.9371145242612</v>
      </c>
    </row>
    <row r="42" spans="1:22" ht="11.25" customHeight="1">
      <c r="A42" s="45" t="s">
        <v>77</v>
      </c>
      <c r="B42" s="35" t="s">
        <v>78</v>
      </c>
      <c r="C42" s="48">
        <v>240000</v>
      </c>
      <c r="D42" s="61">
        <f t="shared" si="0"/>
        <v>2880000</v>
      </c>
      <c r="E42" s="36">
        <f t="shared" si="1"/>
        <v>430344.82758620707</v>
      </c>
      <c r="F42" s="36">
        <f t="shared" si="2"/>
        <v>3310344.8275862071</v>
      </c>
      <c r="G42" s="36">
        <f t="shared" si="3"/>
        <v>526198.01379310351</v>
      </c>
      <c r="H42" s="65">
        <f t="shared" si="4"/>
        <v>3836542.8413793105</v>
      </c>
      <c r="I42" s="37">
        <f>'Накладные расходы_детализация'!$B$1</f>
        <v>1.4999999999999996</v>
      </c>
      <c r="J42" s="60">
        <f t="shared" si="5"/>
        <v>9591357.1034482736</v>
      </c>
      <c r="K42" s="36">
        <v>247</v>
      </c>
      <c r="L42" s="36">
        <v>20</v>
      </c>
      <c r="M42" s="36">
        <v>10</v>
      </c>
      <c r="N42" s="36">
        <v>15</v>
      </c>
      <c r="O42" s="42">
        <v>0.23</v>
      </c>
      <c r="P42" s="68">
        <f t="shared" si="6"/>
        <v>1244.32</v>
      </c>
      <c r="Q42" s="43">
        <v>0.25</v>
      </c>
      <c r="R42" s="43">
        <v>0.21</v>
      </c>
      <c r="S42" s="43">
        <v>0.18</v>
      </c>
      <c r="T42" s="43">
        <v>0.15</v>
      </c>
      <c r="U42" s="44">
        <v>0.13</v>
      </c>
      <c r="V42" s="60">
        <f t="shared" si="7"/>
        <v>8864.3280417943261</v>
      </c>
    </row>
    <row r="43" spans="1:22" ht="11.25" customHeight="1">
      <c r="A43" s="41" t="s">
        <v>81</v>
      </c>
      <c r="B43" s="35" t="s">
        <v>78</v>
      </c>
      <c r="C43" s="48">
        <v>240000</v>
      </c>
      <c r="D43" s="61">
        <f t="shared" si="0"/>
        <v>2880000</v>
      </c>
      <c r="E43" s="36">
        <f t="shared" si="1"/>
        <v>430344.82758620707</v>
      </c>
      <c r="F43" s="36">
        <f t="shared" si="2"/>
        <v>3310344.8275862071</v>
      </c>
      <c r="G43" s="36">
        <f t="shared" si="3"/>
        <v>526198.01379310351</v>
      </c>
      <c r="H43" s="65">
        <f t="shared" si="4"/>
        <v>3836542.8413793105</v>
      </c>
      <c r="I43" s="37">
        <f>'Накладные расходы_детализация'!$B$1</f>
        <v>1.4999999999999996</v>
      </c>
      <c r="J43" s="60">
        <f t="shared" si="5"/>
        <v>9591357.1034482736</v>
      </c>
      <c r="K43" s="36">
        <v>247</v>
      </c>
      <c r="L43" s="36">
        <v>20</v>
      </c>
      <c r="M43" s="36">
        <v>10</v>
      </c>
      <c r="N43" s="36">
        <v>15</v>
      </c>
      <c r="O43" s="42">
        <v>0.23</v>
      </c>
      <c r="P43" s="68">
        <f t="shared" si="6"/>
        <v>1244.32</v>
      </c>
      <c r="Q43" s="43">
        <v>0.25</v>
      </c>
      <c r="R43" s="43">
        <v>0.21</v>
      </c>
      <c r="S43" s="43">
        <v>0.18</v>
      </c>
      <c r="T43" s="43">
        <v>0.15</v>
      </c>
      <c r="U43" s="44">
        <v>0.13</v>
      </c>
      <c r="V43" s="60">
        <f t="shared" si="7"/>
        <v>8864.3280417943261</v>
      </c>
    </row>
    <row r="44" spans="1:22" ht="11.25" customHeight="1">
      <c r="A44" s="41" t="s">
        <v>29</v>
      </c>
      <c r="B44" s="38" t="s">
        <v>30</v>
      </c>
      <c r="C44" s="48">
        <v>245000</v>
      </c>
      <c r="D44" s="61">
        <f t="shared" si="0"/>
        <v>2940000</v>
      </c>
      <c r="E44" s="36">
        <f t="shared" si="1"/>
        <v>439310.34482758632</v>
      </c>
      <c r="F44" s="36">
        <f t="shared" si="2"/>
        <v>3379310.3448275863</v>
      </c>
      <c r="G44" s="36">
        <f t="shared" si="3"/>
        <v>536680.77241379314</v>
      </c>
      <c r="H44" s="65">
        <f t="shared" si="4"/>
        <v>3915991.1172413793</v>
      </c>
      <c r="I44" s="37">
        <f>'Накладные расходы_детализация'!$B$1</f>
        <v>1.4999999999999996</v>
      </c>
      <c r="J44" s="60">
        <f t="shared" si="5"/>
        <v>9789977.7931034472</v>
      </c>
      <c r="K44" s="36">
        <v>247</v>
      </c>
      <c r="L44" s="36">
        <v>20</v>
      </c>
      <c r="M44" s="36">
        <v>10</v>
      </c>
      <c r="N44" s="36">
        <v>15</v>
      </c>
      <c r="O44" s="42">
        <v>0.23</v>
      </c>
      <c r="P44" s="68">
        <f t="shared" si="6"/>
        <v>1244.32</v>
      </c>
      <c r="Q44" s="43">
        <v>0.25</v>
      </c>
      <c r="R44" s="43">
        <v>0.21</v>
      </c>
      <c r="S44" s="43">
        <v>0.18</v>
      </c>
      <c r="T44" s="43">
        <v>0.15</v>
      </c>
      <c r="U44" s="44">
        <v>0.13</v>
      </c>
      <c r="V44" s="60">
        <f t="shared" si="7"/>
        <v>9047.893196339337</v>
      </c>
    </row>
    <row r="45" spans="1:22" ht="11.25" customHeight="1">
      <c r="A45" s="41" t="s">
        <v>33</v>
      </c>
      <c r="B45" s="38" t="s">
        <v>34</v>
      </c>
      <c r="C45" s="48">
        <v>245000</v>
      </c>
      <c r="D45" s="61">
        <f t="shared" si="0"/>
        <v>2940000</v>
      </c>
      <c r="E45" s="36">
        <f t="shared" si="1"/>
        <v>439310.34482758632</v>
      </c>
      <c r="F45" s="36">
        <f t="shared" si="2"/>
        <v>3379310.3448275863</v>
      </c>
      <c r="G45" s="36">
        <f t="shared" si="3"/>
        <v>536680.77241379314</v>
      </c>
      <c r="H45" s="65">
        <f t="shared" si="4"/>
        <v>3915991.1172413793</v>
      </c>
      <c r="I45" s="37">
        <f>'Накладные расходы_детализация'!$B$1</f>
        <v>1.4999999999999996</v>
      </c>
      <c r="J45" s="60">
        <f t="shared" si="5"/>
        <v>9789977.7931034472</v>
      </c>
      <c r="K45" s="36">
        <v>247</v>
      </c>
      <c r="L45" s="36">
        <v>20</v>
      </c>
      <c r="M45" s="36">
        <v>10</v>
      </c>
      <c r="N45" s="36">
        <v>15</v>
      </c>
      <c r="O45" s="42">
        <v>0.23</v>
      </c>
      <c r="P45" s="68">
        <f t="shared" si="6"/>
        <v>1244.32</v>
      </c>
      <c r="Q45" s="43">
        <v>0.25</v>
      </c>
      <c r="R45" s="43">
        <v>0.21</v>
      </c>
      <c r="S45" s="43">
        <v>0.18</v>
      </c>
      <c r="T45" s="43">
        <v>0.15</v>
      </c>
      <c r="U45" s="44">
        <v>0.13</v>
      </c>
      <c r="V45" s="60">
        <f t="shared" si="7"/>
        <v>9047.893196339337</v>
      </c>
    </row>
    <row r="46" spans="1:22" ht="11.25" customHeight="1">
      <c r="A46" s="31"/>
      <c r="B46" s="32"/>
      <c r="C46" s="33"/>
      <c r="D46" s="57"/>
      <c r="E46" s="33"/>
      <c r="F46" s="31"/>
      <c r="G46" s="31"/>
      <c r="H46" s="31"/>
      <c r="I46" s="31"/>
      <c r="J46" s="57"/>
      <c r="K46" s="31"/>
      <c r="L46" s="31"/>
      <c r="M46" s="31"/>
      <c r="N46" s="31"/>
      <c r="O46" s="31"/>
      <c r="P46" s="67"/>
      <c r="Q46" s="31"/>
      <c r="R46" s="31"/>
      <c r="S46" s="31"/>
      <c r="T46" s="31"/>
      <c r="U46" s="31"/>
      <c r="V46" s="70"/>
    </row>
    <row r="47" spans="1:22" ht="11.25" customHeight="1">
      <c r="A47" s="31"/>
      <c r="B47" s="32"/>
      <c r="C47" s="33"/>
      <c r="D47" s="57"/>
      <c r="E47" s="33"/>
      <c r="F47" s="31"/>
      <c r="G47" s="31"/>
      <c r="H47" s="31"/>
      <c r="I47" s="31"/>
      <c r="J47" s="57"/>
      <c r="K47" s="31"/>
      <c r="L47" s="31"/>
      <c r="M47" s="31"/>
      <c r="N47" s="31"/>
      <c r="O47" s="31"/>
      <c r="P47" s="67"/>
      <c r="Q47" s="31"/>
      <c r="R47" s="31"/>
      <c r="S47" s="31"/>
      <c r="T47" s="31"/>
      <c r="U47" s="31"/>
      <c r="V47" s="70"/>
    </row>
    <row r="48" spans="1:22" ht="11.25" customHeight="1">
      <c r="A48" s="31"/>
      <c r="B48" s="32"/>
      <c r="C48" s="33"/>
      <c r="D48" s="57"/>
      <c r="E48" s="33"/>
      <c r="F48" s="31"/>
      <c r="G48" s="31"/>
      <c r="H48" s="31"/>
      <c r="I48" s="31"/>
      <c r="J48" s="57"/>
      <c r="K48" s="31"/>
      <c r="L48" s="31"/>
      <c r="M48" s="31"/>
      <c r="N48" s="31"/>
      <c r="O48" s="31"/>
      <c r="P48" s="67"/>
      <c r="Q48" s="31"/>
      <c r="R48" s="31"/>
      <c r="S48" s="31"/>
      <c r="T48" s="31"/>
      <c r="U48" s="31"/>
      <c r="V48" s="70"/>
    </row>
    <row r="49" spans="1:22" ht="11.25" customHeight="1">
      <c r="A49" s="31"/>
      <c r="B49" s="32"/>
      <c r="C49" s="33"/>
      <c r="D49" s="57"/>
      <c r="E49" s="33"/>
      <c r="F49" s="31"/>
      <c r="G49" s="31"/>
      <c r="H49" s="31"/>
      <c r="I49" s="31"/>
      <c r="J49" s="57"/>
      <c r="K49" s="31"/>
      <c r="L49" s="31"/>
      <c r="M49" s="31"/>
      <c r="N49" s="31"/>
      <c r="O49" s="31"/>
      <c r="P49" s="67"/>
      <c r="Q49" s="31"/>
      <c r="R49" s="31"/>
      <c r="S49" s="31"/>
      <c r="T49" s="31"/>
      <c r="U49" s="31"/>
      <c r="V49" s="70"/>
    </row>
    <row r="50" spans="1:22" ht="11.25" customHeight="1">
      <c r="A50" s="31"/>
      <c r="B50" s="32"/>
      <c r="C50" s="33"/>
      <c r="D50" s="57"/>
      <c r="E50" s="33"/>
      <c r="F50" s="31"/>
      <c r="G50" s="31"/>
      <c r="H50" s="31"/>
      <c r="I50" s="31"/>
      <c r="J50" s="57"/>
      <c r="K50" s="31"/>
      <c r="L50" s="31"/>
      <c r="M50" s="31"/>
      <c r="N50" s="31"/>
      <c r="O50" s="31"/>
      <c r="P50" s="67"/>
      <c r="Q50" s="31"/>
      <c r="R50" s="31"/>
      <c r="S50" s="31"/>
      <c r="T50" s="31"/>
      <c r="U50" s="31"/>
      <c r="V50" s="70"/>
    </row>
    <row r="51" spans="1:22" ht="11.25" customHeight="1">
      <c r="A51" s="31"/>
      <c r="B51" s="32"/>
      <c r="C51" s="33"/>
      <c r="D51" s="57"/>
      <c r="E51" s="33"/>
      <c r="F51" s="31"/>
      <c r="G51" s="31"/>
      <c r="H51" s="31"/>
      <c r="I51" s="31"/>
      <c r="J51" s="57"/>
      <c r="K51" s="31"/>
      <c r="L51" s="31"/>
      <c r="M51" s="31"/>
      <c r="N51" s="31"/>
      <c r="O51" s="31"/>
      <c r="P51" s="67"/>
      <c r="Q51" s="31"/>
      <c r="R51" s="31"/>
      <c r="S51" s="31"/>
      <c r="T51" s="31"/>
      <c r="U51" s="31"/>
      <c r="V51" s="70"/>
    </row>
    <row r="52" spans="1:22" ht="11.25" customHeight="1">
      <c r="A52" s="31"/>
      <c r="B52" s="32"/>
      <c r="C52" s="33"/>
      <c r="D52" s="57"/>
      <c r="E52" s="33"/>
      <c r="F52" s="31"/>
      <c r="G52" s="31"/>
      <c r="H52" s="31"/>
      <c r="I52" s="31"/>
      <c r="J52" s="57"/>
      <c r="K52" s="31"/>
      <c r="L52" s="31"/>
      <c r="M52" s="31"/>
      <c r="N52" s="31"/>
      <c r="O52" s="31"/>
      <c r="P52" s="67"/>
      <c r="Q52" s="31"/>
      <c r="R52" s="31"/>
      <c r="S52" s="31"/>
      <c r="T52" s="31"/>
      <c r="U52" s="31"/>
      <c r="V52" s="70"/>
    </row>
    <row r="53" spans="1:22" ht="11.25" customHeight="1">
      <c r="A53" s="31"/>
      <c r="B53" s="32"/>
      <c r="C53" s="33"/>
      <c r="D53" s="57"/>
      <c r="E53" s="33"/>
      <c r="F53" s="31"/>
      <c r="G53" s="31"/>
      <c r="H53" s="31"/>
      <c r="I53" s="31"/>
      <c r="J53" s="57"/>
      <c r="K53" s="31"/>
      <c r="L53" s="31"/>
      <c r="M53" s="31"/>
      <c r="N53" s="31"/>
      <c r="O53" s="31"/>
      <c r="P53" s="67"/>
      <c r="Q53" s="31"/>
      <c r="R53" s="31"/>
      <c r="S53" s="31"/>
      <c r="T53" s="31"/>
      <c r="U53" s="31"/>
      <c r="V53" s="70"/>
    </row>
    <row r="54" spans="1:22" ht="11.25" customHeight="1">
      <c r="A54" s="31"/>
      <c r="B54" s="32"/>
      <c r="C54" s="33"/>
      <c r="D54" s="57"/>
      <c r="E54" s="33"/>
      <c r="F54" s="31"/>
      <c r="G54" s="31"/>
      <c r="H54" s="31"/>
      <c r="I54" s="31"/>
      <c r="J54" s="57"/>
      <c r="K54" s="31"/>
      <c r="L54" s="31"/>
      <c r="M54" s="31"/>
      <c r="N54" s="31"/>
      <c r="O54" s="31"/>
      <c r="P54" s="67"/>
      <c r="Q54" s="31"/>
      <c r="R54" s="31"/>
      <c r="S54" s="31"/>
      <c r="T54" s="31"/>
      <c r="U54" s="31"/>
      <c r="V54" s="70"/>
    </row>
    <row r="55" spans="1:22" ht="11.25" customHeight="1">
      <c r="A55" s="31"/>
      <c r="B55" s="32"/>
      <c r="C55" s="33"/>
      <c r="D55" s="57"/>
      <c r="E55" s="33"/>
      <c r="F55" s="31"/>
      <c r="G55" s="31"/>
      <c r="H55" s="31"/>
      <c r="I55" s="31"/>
      <c r="J55" s="57"/>
      <c r="K55" s="31"/>
      <c r="L55" s="31"/>
      <c r="M55" s="31"/>
      <c r="N55" s="31"/>
      <c r="O55" s="31"/>
      <c r="P55" s="67"/>
      <c r="Q55" s="31"/>
      <c r="R55" s="31"/>
      <c r="S55" s="31"/>
      <c r="T55" s="31"/>
      <c r="U55" s="31"/>
      <c r="V55" s="70"/>
    </row>
    <row r="56" spans="1:22" ht="11.25" customHeight="1">
      <c r="A56" s="31"/>
      <c r="B56" s="32"/>
      <c r="C56" s="33"/>
      <c r="D56" s="57"/>
      <c r="E56" s="33"/>
      <c r="F56" s="31"/>
      <c r="G56" s="31"/>
      <c r="H56" s="31"/>
      <c r="I56" s="31"/>
      <c r="J56" s="57"/>
      <c r="K56" s="31"/>
      <c r="L56" s="31"/>
      <c r="M56" s="31"/>
      <c r="N56" s="31"/>
      <c r="O56" s="31"/>
      <c r="P56" s="67"/>
      <c r="Q56" s="31"/>
      <c r="R56" s="31"/>
      <c r="S56" s="31"/>
      <c r="T56" s="31"/>
      <c r="U56" s="31"/>
      <c r="V56" s="70"/>
    </row>
    <row r="57" spans="1:22" ht="11.25" customHeight="1">
      <c r="A57" s="31"/>
      <c r="B57" s="32"/>
      <c r="C57" s="33"/>
      <c r="D57" s="57"/>
      <c r="E57" s="33"/>
      <c r="F57" s="31"/>
      <c r="G57" s="31"/>
      <c r="H57" s="31"/>
      <c r="I57" s="31"/>
      <c r="J57" s="57"/>
      <c r="K57" s="31"/>
      <c r="L57" s="31"/>
      <c r="M57" s="31"/>
      <c r="N57" s="31"/>
      <c r="O57" s="31"/>
      <c r="P57" s="67"/>
      <c r="Q57" s="31"/>
      <c r="R57" s="31"/>
      <c r="S57" s="31"/>
      <c r="T57" s="31"/>
      <c r="U57" s="31"/>
      <c r="V57" s="70"/>
    </row>
    <row r="58" spans="1:22" ht="11.25" customHeight="1">
      <c r="A58" s="31"/>
      <c r="B58" s="32"/>
      <c r="C58" s="33"/>
      <c r="D58" s="57"/>
      <c r="E58" s="33"/>
      <c r="F58" s="31"/>
      <c r="G58" s="31"/>
      <c r="H58" s="31"/>
      <c r="I58" s="31"/>
      <c r="J58" s="57"/>
      <c r="K58" s="31"/>
      <c r="L58" s="31"/>
      <c r="M58" s="31"/>
      <c r="N58" s="31"/>
      <c r="O58" s="31"/>
      <c r="P58" s="67"/>
      <c r="Q58" s="31"/>
      <c r="R58" s="31"/>
      <c r="S58" s="31"/>
      <c r="T58" s="31"/>
      <c r="U58" s="31"/>
      <c r="V58" s="70"/>
    </row>
    <row r="59" spans="1:22" ht="11.25" customHeight="1">
      <c r="A59" s="31"/>
      <c r="B59" s="32"/>
      <c r="C59" s="33"/>
      <c r="D59" s="57"/>
      <c r="E59" s="33"/>
      <c r="F59" s="31"/>
      <c r="G59" s="31"/>
      <c r="H59" s="31"/>
      <c r="I59" s="31"/>
      <c r="J59" s="57"/>
      <c r="K59" s="31"/>
      <c r="L59" s="31"/>
      <c r="M59" s="31"/>
      <c r="N59" s="31"/>
      <c r="O59" s="31"/>
      <c r="P59" s="67"/>
      <c r="Q59" s="31"/>
      <c r="R59" s="31"/>
      <c r="S59" s="31"/>
      <c r="T59" s="31"/>
      <c r="U59" s="31"/>
      <c r="V59" s="70"/>
    </row>
    <row r="60" spans="1:22" ht="11.25" customHeight="1">
      <c r="A60" s="31"/>
      <c r="B60" s="32"/>
      <c r="C60" s="33"/>
      <c r="D60" s="57"/>
      <c r="E60" s="33"/>
      <c r="F60" s="31"/>
      <c r="G60" s="31"/>
      <c r="H60" s="31"/>
      <c r="I60" s="31"/>
      <c r="J60" s="57"/>
      <c r="K60" s="31"/>
      <c r="L60" s="31"/>
      <c r="M60" s="31"/>
      <c r="N60" s="31"/>
      <c r="O60" s="31"/>
      <c r="P60" s="67"/>
      <c r="Q60" s="31"/>
      <c r="R60" s="31"/>
      <c r="S60" s="31"/>
      <c r="T60" s="31"/>
      <c r="U60" s="31"/>
      <c r="V60" s="70"/>
    </row>
    <row r="61" spans="1:22" ht="11.25" customHeight="1">
      <c r="A61" s="31"/>
      <c r="B61" s="32"/>
      <c r="C61" s="33"/>
      <c r="D61" s="57"/>
      <c r="E61" s="33"/>
      <c r="F61" s="31"/>
      <c r="G61" s="31"/>
      <c r="H61" s="31"/>
      <c r="I61" s="31"/>
      <c r="J61" s="57"/>
      <c r="K61" s="31"/>
      <c r="L61" s="31"/>
      <c r="M61" s="31"/>
      <c r="N61" s="31"/>
      <c r="O61" s="31"/>
      <c r="P61" s="67"/>
      <c r="Q61" s="31"/>
      <c r="R61" s="31"/>
      <c r="S61" s="31"/>
      <c r="T61" s="31"/>
      <c r="U61" s="31"/>
      <c r="V61" s="70"/>
    </row>
    <row r="62" spans="1:22" ht="11.25" customHeight="1">
      <c r="A62" s="31"/>
      <c r="B62" s="32"/>
      <c r="C62" s="33"/>
      <c r="D62" s="57"/>
      <c r="E62" s="33"/>
      <c r="F62" s="31"/>
      <c r="G62" s="31"/>
      <c r="H62" s="31"/>
      <c r="I62" s="31"/>
      <c r="J62" s="57"/>
      <c r="K62" s="31"/>
      <c r="L62" s="31"/>
      <c r="M62" s="31"/>
      <c r="N62" s="31"/>
      <c r="O62" s="31"/>
      <c r="P62" s="67"/>
      <c r="Q62" s="31"/>
      <c r="R62" s="31"/>
      <c r="S62" s="31"/>
      <c r="T62" s="31"/>
      <c r="U62" s="31"/>
      <c r="V62" s="70"/>
    </row>
    <row r="63" spans="1:22" ht="11.25" customHeight="1">
      <c r="A63" s="31"/>
      <c r="B63" s="32"/>
      <c r="C63" s="33"/>
      <c r="D63" s="57"/>
      <c r="E63" s="33"/>
      <c r="F63" s="31"/>
      <c r="G63" s="31"/>
      <c r="H63" s="31"/>
      <c r="I63" s="31"/>
      <c r="J63" s="57"/>
      <c r="K63" s="31"/>
      <c r="L63" s="31"/>
      <c r="M63" s="31"/>
      <c r="N63" s="31"/>
      <c r="O63" s="31"/>
      <c r="P63" s="67"/>
      <c r="Q63" s="31"/>
      <c r="R63" s="31"/>
      <c r="S63" s="31"/>
      <c r="T63" s="31"/>
      <c r="U63" s="31"/>
      <c r="V63" s="70"/>
    </row>
    <row r="64" spans="1:22" ht="11.25" customHeight="1">
      <c r="A64" s="31"/>
      <c r="B64" s="32"/>
      <c r="C64" s="33"/>
      <c r="D64" s="57"/>
      <c r="E64" s="33"/>
      <c r="F64" s="31"/>
      <c r="G64" s="31"/>
      <c r="H64" s="31"/>
      <c r="I64" s="31"/>
      <c r="J64" s="57"/>
      <c r="K64" s="31"/>
      <c r="L64" s="31"/>
      <c r="M64" s="31"/>
      <c r="N64" s="31"/>
      <c r="O64" s="31"/>
      <c r="P64" s="67"/>
      <c r="Q64" s="31"/>
      <c r="R64" s="31"/>
      <c r="S64" s="31"/>
      <c r="T64" s="31"/>
      <c r="U64" s="31"/>
      <c r="V64" s="70"/>
    </row>
    <row r="65" spans="1:22" ht="11.25" customHeight="1">
      <c r="A65" s="31"/>
      <c r="B65" s="32"/>
      <c r="C65" s="33"/>
      <c r="D65" s="57"/>
      <c r="E65" s="33"/>
      <c r="F65" s="31"/>
      <c r="G65" s="31"/>
      <c r="H65" s="31"/>
      <c r="I65" s="31"/>
      <c r="J65" s="57"/>
      <c r="K65" s="31"/>
      <c r="L65" s="31"/>
      <c r="M65" s="31"/>
      <c r="N65" s="31"/>
      <c r="O65" s="31"/>
      <c r="P65" s="67"/>
      <c r="Q65" s="31"/>
      <c r="R65" s="31"/>
      <c r="S65" s="31"/>
      <c r="T65" s="31"/>
      <c r="U65" s="31"/>
      <c r="V65" s="70"/>
    </row>
    <row r="66" spans="1:22" ht="11.25" customHeight="1">
      <c r="A66" s="31"/>
      <c r="B66" s="32"/>
      <c r="C66" s="33"/>
      <c r="D66" s="57"/>
      <c r="E66" s="33"/>
      <c r="F66" s="31"/>
      <c r="G66" s="31"/>
      <c r="H66" s="31"/>
      <c r="I66" s="31"/>
      <c r="J66" s="57"/>
      <c r="K66" s="31"/>
      <c r="L66" s="31"/>
      <c r="M66" s="31"/>
      <c r="N66" s="31"/>
      <c r="O66" s="31"/>
      <c r="P66" s="67"/>
      <c r="Q66" s="31"/>
      <c r="R66" s="31"/>
      <c r="S66" s="31"/>
      <c r="T66" s="31"/>
      <c r="U66" s="31"/>
      <c r="V66" s="70"/>
    </row>
    <row r="67" spans="1:22" ht="11.25" customHeight="1">
      <c r="A67" s="31"/>
      <c r="B67" s="32"/>
      <c r="C67" s="33"/>
      <c r="D67" s="57"/>
      <c r="E67" s="33"/>
      <c r="F67" s="31"/>
      <c r="G67" s="31"/>
      <c r="H67" s="31"/>
      <c r="I67" s="31"/>
      <c r="J67" s="57"/>
      <c r="K67" s="31"/>
      <c r="L67" s="31"/>
      <c r="M67" s="31"/>
      <c r="N67" s="31"/>
      <c r="O67" s="31"/>
      <c r="P67" s="67"/>
      <c r="Q67" s="31"/>
      <c r="R67" s="31"/>
      <c r="S67" s="31"/>
      <c r="T67" s="31"/>
      <c r="U67" s="31"/>
      <c r="V67" s="70"/>
    </row>
    <row r="68" spans="1:22" ht="11.25" customHeight="1">
      <c r="A68" s="31"/>
      <c r="B68" s="32"/>
      <c r="C68" s="33"/>
      <c r="D68" s="57"/>
      <c r="E68" s="33"/>
      <c r="F68" s="31"/>
      <c r="G68" s="31"/>
      <c r="H68" s="31"/>
      <c r="I68" s="31"/>
      <c r="J68" s="57"/>
      <c r="K68" s="31"/>
      <c r="L68" s="31"/>
      <c r="M68" s="31"/>
      <c r="N68" s="31"/>
      <c r="O68" s="31"/>
      <c r="P68" s="67"/>
      <c r="Q68" s="31"/>
      <c r="R68" s="31"/>
      <c r="S68" s="31"/>
      <c r="T68" s="31"/>
      <c r="U68" s="31"/>
      <c r="V68" s="70"/>
    </row>
    <row r="69" spans="1:22" ht="11.25" customHeight="1">
      <c r="A69" s="31"/>
      <c r="B69" s="32"/>
      <c r="C69" s="33"/>
      <c r="D69" s="57"/>
      <c r="E69" s="33"/>
      <c r="F69" s="31"/>
      <c r="G69" s="31"/>
      <c r="H69" s="31"/>
      <c r="I69" s="31"/>
      <c r="J69" s="57"/>
      <c r="K69" s="31"/>
      <c r="L69" s="31"/>
      <c r="M69" s="31"/>
      <c r="N69" s="31"/>
      <c r="O69" s="31"/>
      <c r="P69" s="67"/>
      <c r="Q69" s="31"/>
      <c r="R69" s="31"/>
      <c r="S69" s="31"/>
      <c r="T69" s="31"/>
      <c r="U69" s="31"/>
      <c r="V69" s="70"/>
    </row>
    <row r="70" spans="1:22" ht="11.25" customHeight="1">
      <c r="A70" s="31"/>
      <c r="B70" s="32"/>
      <c r="C70" s="33"/>
      <c r="D70" s="57"/>
      <c r="E70" s="33"/>
      <c r="F70" s="31"/>
      <c r="G70" s="31"/>
      <c r="H70" s="31"/>
      <c r="I70" s="31"/>
      <c r="J70" s="57"/>
      <c r="K70" s="31"/>
      <c r="L70" s="31"/>
      <c r="M70" s="31"/>
      <c r="N70" s="31"/>
      <c r="O70" s="31"/>
      <c r="P70" s="67"/>
      <c r="Q70" s="31"/>
      <c r="R70" s="31"/>
      <c r="S70" s="31"/>
      <c r="T70" s="31"/>
      <c r="U70" s="31"/>
      <c r="V70" s="70"/>
    </row>
    <row r="71" spans="1:22" ht="11.25" customHeight="1">
      <c r="A71" s="31"/>
      <c r="B71" s="32"/>
      <c r="C71" s="33"/>
      <c r="D71" s="57"/>
      <c r="E71" s="33"/>
      <c r="F71" s="31"/>
      <c r="G71" s="31"/>
      <c r="H71" s="31"/>
      <c r="I71" s="31"/>
      <c r="J71" s="57"/>
      <c r="K71" s="31"/>
      <c r="L71" s="31"/>
      <c r="M71" s="31"/>
      <c r="N71" s="31"/>
      <c r="O71" s="31"/>
      <c r="P71" s="67"/>
      <c r="Q71" s="31"/>
      <c r="R71" s="31"/>
      <c r="S71" s="31"/>
      <c r="T71" s="31"/>
      <c r="U71" s="31"/>
      <c r="V71" s="70"/>
    </row>
    <row r="72" spans="1:22" ht="11.25" customHeight="1">
      <c r="A72" s="31"/>
      <c r="B72" s="32"/>
      <c r="C72" s="33"/>
      <c r="D72" s="57"/>
      <c r="E72" s="33"/>
      <c r="F72" s="31"/>
      <c r="G72" s="31"/>
      <c r="H72" s="31"/>
      <c r="I72" s="31"/>
      <c r="J72" s="57"/>
      <c r="K72" s="31"/>
      <c r="L72" s="31"/>
      <c r="M72" s="31"/>
      <c r="N72" s="31"/>
      <c r="O72" s="31"/>
      <c r="P72" s="67"/>
      <c r="Q72" s="31"/>
      <c r="R72" s="31"/>
      <c r="S72" s="31"/>
      <c r="T72" s="31"/>
      <c r="U72" s="31"/>
      <c r="V72" s="70"/>
    </row>
    <row r="73" spans="1:22" ht="11.25" customHeight="1">
      <c r="A73" s="31"/>
      <c r="B73" s="32"/>
      <c r="C73" s="33"/>
      <c r="D73" s="57"/>
      <c r="E73" s="33"/>
      <c r="F73" s="31"/>
      <c r="G73" s="31"/>
      <c r="H73" s="31"/>
      <c r="I73" s="31"/>
      <c r="J73" s="57"/>
      <c r="K73" s="31"/>
      <c r="L73" s="31"/>
      <c r="M73" s="31"/>
      <c r="N73" s="31"/>
      <c r="O73" s="31"/>
      <c r="P73" s="67"/>
      <c r="Q73" s="31"/>
      <c r="R73" s="31"/>
      <c r="S73" s="31"/>
      <c r="T73" s="31"/>
      <c r="U73" s="31"/>
      <c r="V73" s="70"/>
    </row>
    <row r="74" spans="1:22" ht="11.25" customHeight="1">
      <c r="A74" s="31"/>
      <c r="B74" s="32"/>
      <c r="C74" s="33"/>
      <c r="D74" s="57"/>
      <c r="E74" s="33"/>
      <c r="F74" s="31"/>
      <c r="G74" s="31"/>
      <c r="H74" s="31"/>
      <c r="I74" s="31"/>
      <c r="J74" s="57"/>
      <c r="K74" s="31"/>
      <c r="L74" s="31"/>
      <c r="M74" s="31"/>
      <c r="N74" s="31"/>
      <c r="O74" s="31"/>
      <c r="P74" s="67"/>
      <c r="Q74" s="31"/>
      <c r="R74" s="31"/>
      <c r="S74" s="31"/>
      <c r="T74" s="31"/>
      <c r="U74" s="31"/>
      <c r="V74" s="70"/>
    </row>
    <row r="75" spans="1:22" ht="11.25" customHeight="1">
      <c r="A75" s="31"/>
      <c r="B75" s="32"/>
      <c r="C75" s="33"/>
      <c r="D75" s="57"/>
      <c r="E75" s="33"/>
      <c r="F75" s="31"/>
      <c r="G75" s="31"/>
      <c r="H75" s="31"/>
      <c r="I75" s="31"/>
      <c r="J75" s="57"/>
      <c r="K75" s="31"/>
      <c r="L75" s="31"/>
      <c r="M75" s="31"/>
      <c r="N75" s="31"/>
      <c r="O75" s="31"/>
      <c r="P75" s="67"/>
      <c r="Q75" s="31"/>
      <c r="R75" s="31"/>
      <c r="S75" s="31"/>
      <c r="T75" s="31"/>
      <c r="U75" s="31"/>
      <c r="V75" s="70"/>
    </row>
    <row r="76" spans="1:22" ht="11.25" customHeight="1">
      <c r="A76" s="31"/>
      <c r="B76" s="32"/>
      <c r="C76" s="33"/>
      <c r="D76" s="57"/>
      <c r="E76" s="33"/>
      <c r="F76" s="31"/>
      <c r="G76" s="31"/>
      <c r="H76" s="31"/>
      <c r="I76" s="31"/>
      <c r="J76" s="57"/>
      <c r="K76" s="31"/>
      <c r="L76" s="31"/>
      <c r="M76" s="31"/>
      <c r="N76" s="31"/>
      <c r="O76" s="31"/>
      <c r="P76" s="67"/>
      <c r="Q76" s="31"/>
      <c r="R76" s="31"/>
      <c r="S76" s="31"/>
      <c r="T76" s="31"/>
      <c r="U76" s="31"/>
      <c r="V76" s="70"/>
    </row>
    <row r="77" spans="1:22" ht="11.25" customHeight="1">
      <c r="A77" s="31"/>
      <c r="B77" s="32"/>
      <c r="C77" s="33"/>
      <c r="D77" s="57"/>
      <c r="E77" s="33"/>
      <c r="F77" s="31"/>
      <c r="G77" s="31"/>
      <c r="H77" s="31"/>
      <c r="I77" s="31"/>
      <c r="J77" s="57"/>
      <c r="K77" s="31"/>
      <c r="L77" s="31"/>
      <c r="M77" s="31"/>
      <c r="N77" s="31"/>
      <c r="O77" s="31"/>
      <c r="P77" s="67"/>
      <c r="Q77" s="31"/>
      <c r="R77" s="31"/>
      <c r="S77" s="31"/>
      <c r="T77" s="31"/>
      <c r="U77" s="31"/>
      <c r="V77" s="70"/>
    </row>
    <row r="78" spans="1:22" ht="11.25" customHeight="1">
      <c r="A78" s="31"/>
      <c r="B78" s="32"/>
      <c r="C78" s="33"/>
      <c r="D78" s="57"/>
      <c r="E78" s="33"/>
      <c r="F78" s="31"/>
      <c r="G78" s="31"/>
      <c r="H78" s="31"/>
      <c r="I78" s="31"/>
      <c r="J78" s="57"/>
      <c r="K78" s="31"/>
      <c r="L78" s="31"/>
      <c r="M78" s="31"/>
      <c r="N78" s="31"/>
      <c r="O78" s="31"/>
      <c r="P78" s="67"/>
      <c r="Q78" s="31"/>
      <c r="R78" s="31"/>
      <c r="S78" s="31"/>
      <c r="T78" s="31"/>
      <c r="U78" s="31"/>
      <c r="V78" s="70"/>
    </row>
    <row r="79" spans="1:22" ht="11.25" customHeight="1">
      <c r="A79" s="31"/>
      <c r="B79" s="32"/>
      <c r="C79" s="33"/>
      <c r="D79" s="57"/>
      <c r="E79" s="33"/>
      <c r="F79" s="31"/>
      <c r="G79" s="31"/>
      <c r="H79" s="31"/>
      <c r="I79" s="31"/>
      <c r="J79" s="57"/>
      <c r="K79" s="31"/>
      <c r="L79" s="31"/>
      <c r="M79" s="31"/>
      <c r="N79" s="31"/>
      <c r="O79" s="31"/>
      <c r="P79" s="67"/>
      <c r="Q79" s="31"/>
      <c r="R79" s="31"/>
      <c r="S79" s="31"/>
      <c r="T79" s="31"/>
      <c r="U79" s="31"/>
      <c r="V79" s="70"/>
    </row>
    <row r="80" spans="1:22" ht="11.25" customHeight="1">
      <c r="A80" s="31"/>
      <c r="B80" s="32"/>
      <c r="C80" s="33"/>
      <c r="D80" s="57"/>
      <c r="E80" s="33"/>
      <c r="F80" s="31"/>
      <c r="G80" s="31"/>
      <c r="H80" s="31"/>
      <c r="I80" s="31"/>
      <c r="J80" s="57"/>
      <c r="K80" s="31"/>
      <c r="L80" s="31"/>
      <c r="M80" s="31"/>
      <c r="N80" s="31"/>
      <c r="O80" s="31"/>
      <c r="P80" s="67"/>
      <c r="Q80" s="31"/>
      <c r="R80" s="31"/>
      <c r="S80" s="31"/>
      <c r="T80" s="31"/>
      <c r="U80" s="31"/>
      <c r="V80" s="70"/>
    </row>
    <row r="81" spans="1:22" ht="11.25" customHeight="1">
      <c r="A81" s="31"/>
      <c r="B81" s="32"/>
      <c r="C81" s="33"/>
      <c r="D81" s="57"/>
      <c r="E81" s="33"/>
      <c r="F81" s="31"/>
      <c r="G81" s="31"/>
      <c r="H81" s="31"/>
      <c r="I81" s="31"/>
      <c r="J81" s="57"/>
      <c r="K81" s="31"/>
      <c r="L81" s="31"/>
      <c r="M81" s="31"/>
      <c r="N81" s="31"/>
      <c r="O81" s="31"/>
      <c r="P81" s="67"/>
      <c r="Q81" s="31"/>
      <c r="R81" s="31"/>
      <c r="S81" s="31"/>
      <c r="T81" s="31"/>
      <c r="U81" s="31"/>
      <c r="V81" s="70"/>
    </row>
    <row r="82" spans="1:22" ht="11.25" customHeight="1">
      <c r="A82" s="31"/>
      <c r="B82" s="32"/>
      <c r="C82" s="33"/>
      <c r="D82" s="57"/>
      <c r="E82" s="33"/>
      <c r="F82" s="31"/>
      <c r="G82" s="31"/>
      <c r="H82" s="31"/>
      <c r="I82" s="31"/>
      <c r="J82" s="57"/>
      <c r="K82" s="31"/>
      <c r="L82" s="31"/>
      <c r="M82" s="31"/>
      <c r="N82" s="31"/>
      <c r="O82" s="31"/>
      <c r="P82" s="67"/>
      <c r="Q82" s="31"/>
      <c r="R82" s="31"/>
      <c r="S82" s="31"/>
      <c r="T82" s="31"/>
      <c r="U82" s="31"/>
      <c r="V82" s="70"/>
    </row>
    <row r="83" spans="1:22" ht="11.25" customHeight="1">
      <c r="A83" s="31"/>
      <c r="B83" s="32"/>
      <c r="C83" s="33"/>
      <c r="D83" s="57"/>
      <c r="E83" s="33"/>
      <c r="F83" s="31"/>
      <c r="G83" s="31"/>
      <c r="H83" s="31"/>
      <c r="I83" s="31"/>
      <c r="J83" s="57"/>
      <c r="K83" s="31"/>
      <c r="L83" s="31"/>
      <c r="M83" s="31"/>
      <c r="N83" s="31"/>
      <c r="O83" s="31"/>
      <c r="P83" s="67"/>
      <c r="Q83" s="31"/>
      <c r="R83" s="31"/>
      <c r="S83" s="31"/>
      <c r="T83" s="31"/>
      <c r="U83" s="31"/>
      <c r="V83" s="70"/>
    </row>
    <row r="84" spans="1:22" ht="11.25" customHeight="1">
      <c r="A84" s="31"/>
      <c r="B84" s="32"/>
      <c r="C84" s="33"/>
      <c r="D84" s="57"/>
      <c r="E84" s="33"/>
      <c r="F84" s="31"/>
      <c r="G84" s="31"/>
      <c r="H84" s="31"/>
      <c r="I84" s="31"/>
      <c r="J84" s="57"/>
      <c r="K84" s="31"/>
      <c r="L84" s="31"/>
      <c r="M84" s="31"/>
      <c r="N84" s="31"/>
      <c r="O84" s="31"/>
      <c r="P84" s="67"/>
      <c r="Q84" s="31"/>
      <c r="R84" s="31"/>
      <c r="S84" s="31"/>
      <c r="T84" s="31"/>
      <c r="U84" s="31"/>
      <c r="V84" s="70"/>
    </row>
    <row r="85" spans="1:22" ht="11.25" customHeight="1">
      <c r="A85" s="31"/>
      <c r="B85" s="32"/>
      <c r="C85" s="33"/>
      <c r="D85" s="57"/>
      <c r="E85" s="33"/>
      <c r="F85" s="31"/>
      <c r="G85" s="31"/>
      <c r="H85" s="31"/>
      <c r="I85" s="31"/>
      <c r="J85" s="57"/>
      <c r="K85" s="31"/>
      <c r="L85" s="31"/>
      <c r="M85" s="31"/>
      <c r="N85" s="31"/>
      <c r="O85" s="31"/>
      <c r="P85" s="67"/>
      <c r="Q85" s="31"/>
      <c r="R85" s="31"/>
      <c r="S85" s="31"/>
      <c r="T85" s="31"/>
      <c r="U85" s="31"/>
      <c r="V85" s="70"/>
    </row>
    <row r="86" spans="1:22" ht="11.25" customHeight="1">
      <c r="A86" s="31"/>
      <c r="B86" s="32"/>
      <c r="C86" s="33"/>
      <c r="D86" s="57"/>
      <c r="E86" s="33"/>
      <c r="F86" s="31"/>
      <c r="G86" s="31"/>
      <c r="H86" s="31"/>
      <c r="I86" s="31"/>
      <c r="J86" s="57"/>
      <c r="K86" s="31"/>
      <c r="L86" s="31"/>
      <c r="M86" s="31"/>
      <c r="N86" s="31"/>
      <c r="O86" s="31"/>
      <c r="P86" s="67"/>
      <c r="Q86" s="31"/>
      <c r="R86" s="31"/>
      <c r="S86" s="31"/>
      <c r="T86" s="31"/>
      <c r="U86" s="31"/>
      <c r="V86" s="70"/>
    </row>
    <row r="87" spans="1:22" ht="11.25" customHeight="1">
      <c r="A87" s="31"/>
      <c r="B87" s="32"/>
      <c r="C87" s="33"/>
      <c r="D87" s="57"/>
      <c r="E87" s="33"/>
      <c r="F87" s="31"/>
      <c r="G87" s="31"/>
      <c r="H87" s="31"/>
      <c r="I87" s="31"/>
      <c r="J87" s="57"/>
      <c r="K87" s="31"/>
      <c r="L87" s="31"/>
      <c r="M87" s="31"/>
      <c r="N87" s="31"/>
      <c r="O87" s="31"/>
      <c r="P87" s="67"/>
      <c r="Q87" s="31"/>
      <c r="R87" s="31"/>
      <c r="S87" s="31"/>
      <c r="T87" s="31"/>
      <c r="U87" s="31"/>
      <c r="V87" s="70"/>
    </row>
    <row r="88" spans="1:22" ht="11.25" customHeight="1">
      <c r="A88" s="31"/>
      <c r="B88" s="32"/>
      <c r="C88" s="33"/>
      <c r="D88" s="57"/>
      <c r="E88" s="33"/>
      <c r="F88" s="31"/>
      <c r="G88" s="31"/>
      <c r="H88" s="31"/>
      <c r="I88" s="31"/>
      <c r="J88" s="57"/>
      <c r="K88" s="31"/>
      <c r="L88" s="31"/>
      <c r="M88" s="31"/>
      <c r="N88" s="31"/>
      <c r="O88" s="31"/>
      <c r="P88" s="67"/>
      <c r="Q88" s="31"/>
      <c r="R88" s="31"/>
      <c r="S88" s="31"/>
      <c r="T88" s="31"/>
      <c r="U88" s="31"/>
      <c r="V88" s="70"/>
    </row>
    <row r="89" spans="1:22" ht="11.25" customHeight="1">
      <c r="A89" s="31"/>
      <c r="B89" s="32"/>
      <c r="C89" s="33"/>
      <c r="D89" s="57"/>
      <c r="E89" s="33"/>
      <c r="F89" s="31"/>
      <c r="G89" s="31"/>
      <c r="H89" s="31"/>
      <c r="I89" s="31"/>
      <c r="J89" s="57"/>
      <c r="K89" s="31"/>
      <c r="L89" s="31"/>
      <c r="M89" s="31"/>
      <c r="N89" s="31"/>
      <c r="O89" s="31"/>
      <c r="P89" s="67"/>
      <c r="Q89" s="31"/>
      <c r="R89" s="31"/>
      <c r="S89" s="31"/>
      <c r="T89" s="31"/>
      <c r="U89" s="31"/>
      <c r="V89" s="70"/>
    </row>
    <row r="90" spans="1:22" ht="11.25" customHeight="1">
      <c r="A90" s="31"/>
      <c r="B90" s="32"/>
      <c r="C90" s="33"/>
      <c r="D90" s="57"/>
      <c r="E90" s="33"/>
      <c r="F90" s="31"/>
      <c r="G90" s="31"/>
      <c r="H90" s="31"/>
      <c r="I90" s="31"/>
      <c r="J90" s="57"/>
      <c r="K90" s="31"/>
      <c r="L90" s="31"/>
      <c r="M90" s="31"/>
      <c r="N90" s="31"/>
      <c r="O90" s="31"/>
      <c r="P90" s="67"/>
      <c r="Q90" s="31"/>
      <c r="R90" s="31"/>
      <c r="S90" s="31"/>
      <c r="T90" s="31"/>
      <c r="U90" s="31"/>
      <c r="V90" s="70"/>
    </row>
    <row r="91" spans="1:22" ht="11.25" customHeight="1">
      <c r="A91" s="31"/>
      <c r="B91" s="32"/>
      <c r="C91" s="33"/>
      <c r="D91" s="57"/>
      <c r="E91" s="33"/>
      <c r="F91" s="31"/>
      <c r="G91" s="31"/>
      <c r="H91" s="31"/>
      <c r="I91" s="31"/>
      <c r="J91" s="57"/>
      <c r="K91" s="31"/>
      <c r="L91" s="31"/>
      <c r="M91" s="31"/>
      <c r="N91" s="31"/>
      <c r="O91" s="31"/>
      <c r="P91" s="67"/>
      <c r="Q91" s="31"/>
      <c r="R91" s="31"/>
      <c r="S91" s="31"/>
      <c r="T91" s="31"/>
      <c r="U91" s="31"/>
      <c r="V91" s="70"/>
    </row>
    <row r="92" spans="1:22" ht="11.25" customHeight="1">
      <c r="A92" s="31"/>
      <c r="B92" s="32"/>
      <c r="C92" s="33"/>
      <c r="D92" s="57"/>
      <c r="E92" s="33"/>
      <c r="F92" s="31"/>
      <c r="G92" s="31"/>
      <c r="H92" s="31"/>
      <c r="I92" s="31"/>
      <c r="J92" s="57"/>
      <c r="K92" s="31"/>
      <c r="L92" s="31"/>
      <c r="M92" s="31"/>
      <c r="N92" s="31"/>
      <c r="O92" s="31"/>
      <c r="P92" s="67"/>
      <c r="Q92" s="31"/>
      <c r="R92" s="31"/>
      <c r="S92" s="31"/>
      <c r="T92" s="31"/>
      <c r="U92" s="31"/>
      <c r="V92" s="70"/>
    </row>
    <row r="93" spans="1:22" ht="11.25" customHeight="1">
      <c r="A93" s="31"/>
      <c r="B93" s="32"/>
      <c r="C93" s="33"/>
      <c r="D93" s="57"/>
      <c r="E93" s="33"/>
      <c r="F93" s="31"/>
      <c r="G93" s="31"/>
      <c r="H93" s="31"/>
      <c r="I93" s="31"/>
      <c r="J93" s="57"/>
      <c r="K93" s="31"/>
      <c r="L93" s="31"/>
      <c r="M93" s="31"/>
      <c r="N93" s="31"/>
      <c r="O93" s="31"/>
      <c r="P93" s="67"/>
      <c r="Q93" s="31"/>
      <c r="R93" s="31"/>
      <c r="S93" s="31"/>
      <c r="T93" s="31"/>
      <c r="U93" s="31"/>
      <c r="V93" s="70"/>
    </row>
    <row r="94" spans="1:22" ht="11.25" customHeight="1">
      <c r="A94" s="31"/>
      <c r="B94" s="32"/>
      <c r="C94" s="33"/>
      <c r="D94" s="57"/>
      <c r="E94" s="33"/>
      <c r="F94" s="31"/>
      <c r="G94" s="31"/>
      <c r="H94" s="31"/>
      <c r="I94" s="31"/>
      <c r="J94" s="57"/>
      <c r="K94" s="31"/>
      <c r="L94" s="31"/>
      <c r="M94" s="31"/>
      <c r="N94" s="31"/>
      <c r="O94" s="31"/>
      <c r="P94" s="67"/>
      <c r="Q94" s="31"/>
      <c r="R94" s="31"/>
      <c r="S94" s="31"/>
      <c r="T94" s="31"/>
      <c r="U94" s="31"/>
      <c r="V94" s="70"/>
    </row>
    <row r="95" spans="1:22" ht="11.25" customHeight="1">
      <c r="A95" s="31"/>
      <c r="B95" s="32"/>
      <c r="C95" s="33"/>
      <c r="D95" s="57"/>
      <c r="E95" s="33"/>
      <c r="F95" s="31"/>
      <c r="G95" s="31"/>
      <c r="H95" s="31"/>
      <c r="I95" s="31"/>
      <c r="J95" s="57"/>
      <c r="K95" s="31"/>
      <c r="L95" s="31"/>
      <c r="M95" s="31"/>
      <c r="N95" s="31"/>
      <c r="O95" s="31"/>
      <c r="P95" s="67"/>
      <c r="Q95" s="31"/>
      <c r="R95" s="31"/>
      <c r="S95" s="31"/>
      <c r="T95" s="31"/>
      <c r="U95" s="31"/>
      <c r="V95" s="70"/>
    </row>
    <row r="96" spans="1:22" ht="11.25" customHeight="1">
      <c r="A96" s="31"/>
      <c r="B96" s="32"/>
      <c r="C96" s="33"/>
      <c r="D96" s="57"/>
      <c r="E96" s="33"/>
      <c r="F96" s="31"/>
      <c r="G96" s="31"/>
      <c r="H96" s="31"/>
      <c r="I96" s="31"/>
      <c r="J96" s="57"/>
      <c r="K96" s="31"/>
      <c r="L96" s="31"/>
      <c r="M96" s="31"/>
      <c r="N96" s="31"/>
      <c r="O96" s="31"/>
      <c r="P96" s="67"/>
      <c r="Q96" s="31"/>
      <c r="R96" s="31"/>
      <c r="S96" s="31"/>
      <c r="T96" s="31"/>
      <c r="U96" s="31"/>
      <c r="V96" s="70"/>
    </row>
    <row r="97" spans="1:22" ht="11.25" customHeight="1">
      <c r="A97" s="31"/>
      <c r="B97" s="32"/>
      <c r="C97" s="33"/>
      <c r="D97" s="57"/>
      <c r="E97" s="33"/>
      <c r="F97" s="31"/>
      <c r="G97" s="31"/>
      <c r="H97" s="31"/>
      <c r="I97" s="31"/>
      <c r="J97" s="57"/>
      <c r="K97" s="31"/>
      <c r="L97" s="31"/>
      <c r="M97" s="31"/>
      <c r="N97" s="31"/>
      <c r="O97" s="31"/>
      <c r="P97" s="67"/>
      <c r="Q97" s="31"/>
      <c r="R97" s="31"/>
      <c r="S97" s="31"/>
      <c r="T97" s="31"/>
      <c r="U97" s="31"/>
      <c r="V97" s="70"/>
    </row>
    <row r="98" spans="1:22" ht="11.25" customHeight="1">
      <c r="A98" s="31"/>
      <c r="B98" s="32"/>
      <c r="C98" s="33"/>
      <c r="D98" s="57"/>
      <c r="E98" s="33"/>
      <c r="F98" s="31"/>
      <c r="G98" s="31"/>
      <c r="H98" s="31"/>
      <c r="I98" s="31"/>
      <c r="J98" s="57"/>
      <c r="K98" s="31"/>
      <c r="L98" s="31"/>
      <c r="M98" s="31"/>
      <c r="N98" s="31"/>
      <c r="O98" s="31"/>
      <c r="P98" s="67"/>
      <c r="Q98" s="31"/>
      <c r="R98" s="31"/>
      <c r="S98" s="31"/>
      <c r="T98" s="31"/>
      <c r="U98" s="31"/>
      <c r="V98" s="70"/>
    </row>
    <row r="99" spans="1:22" ht="11.25" customHeight="1">
      <c r="A99" s="31"/>
      <c r="B99" s="32"/>
      <c r="C99" s="33"/>
      <c r="D99" s="57"/>
      <c r="E99" s="33"/>
      <c r="F99" s="31"/>
      <c r="G99" s="31"/>
      <c r="H99" s="31"/>
      <c r="I99" s="31"/>
      <c r="J99" s="57"/>
      <c r="K99" s="31"/>
      <c r="L99" s="31"/>
      <c r="M99" s="31"/>
      <c r="N99" s="31"/>
      <c r="O99" s="31"/>
      <c r="P99" s="67"/>
      <c r="Q99" s="31"/>
      <c r="R99" s="31"/>
      <c r="S99" s="31"/>
      <c r="T99" s="31"/>
      <c r="U99" s="31"/>
      <c r="V99" s="70"/>
    </row>
  </sheetData>
  <autoFilter ref="A3:V45" xr:uid="{32501C77-9734-436D-BD46-A9F30CBF0A01}"/>
  <sortState xmlns:xlrd2="http://schemas.microsoft.com/office/spreadsheetml/2017/richdata2" ref="A5:V45">
    <sortCondition ref="C5:C45"/>
  </sortState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0"/>
  <sheetViews>
    <sheetView topLeftCell="A88" zoomScale="144" workbookViewId="0">
      <selection activeCell="A73" sqref="A73"/>
    </sheetView>
  </sheetViews>
  <sheetFormatPr baseColWidth="10" defaultColWidth="14.5" defaultRowHeight="15" customHeight="1"/>
  <cols>
    <col min="1" max="1" width="84.5" customWidth="1"/>
    <col min="2" max="2" width="20.5" customWidth="1"/>
    <col min="3" max="3" width="18.83203125" customWidth="1"/>
    <col min="4" max="4" width="12.6640625" customWidth="1"/>
    <col min="5" max="11" width="8.6640625" customWidth="1"/>
  </cols>
  <sheetData>
    <row r="1" spans="1:4" ht="14.25" customHeight="1">
      <c r="A1" s="1" t="s">
        <v>2</v>
      </c>
      <c r="B1" s="29">
        <f>(B3-B6)/B6</f>
        <v>1.4999999999999996</v>
      </c>
      <c r="C1" s="2"/>
    </row>
    <row r="2" spans="1:4" ht="14.25" customHeight="1">
      <c r="A2" s="3"/>
      <c r="B2" s="4"/>
      <c r="C2" s="2"/>
    </row>
    <row r="3" spans="1:4" ht="14.25" customHeight="1">
      <c r="A3" s="5" t="s">
        <v>86</v>
      </c>
      <c r="B3" s="6">
        <v>0.99999999999999989</v>
      </c>
      <c r="C3" s="2"/>
      <c r="D3" s="30"/>
    </row>
    <row r="4" spans="1:4" ht="14.25" customHeight="1">
      <c r="A4" s="7" t="s">
        <v>87</v>
      </c>
      <c r="B4" s="8"/>
      <c r="C4" s="2"/>
    </row>
    <row r="5" spans="1:4" ht="14.25" customHeight="1">
      <c r="A5" s="9" t="s">
        <v>88</v>
      </c>
      <c r="B5" s="10"/>
      <c r="C5" s="2"/>
    </row>
    <row r="6" spans="1:4" ht="14.25" customHeight="1">
      <c r="A6" s="11" t="s">
        <v>89</v>
      </c>
      <c r="B6" s="12">
        <v>0.4</v>
      </c>
      <c r="C6" s="2"/>
    </row>
    <row r="7" spans="1:4" ht="14.25" customHeight="1">
      <c r="A7" s="11" t="s">
        <v>90</v>
      </c>
      <c r="B7" s="12">
        <v>0.37</v>
      </c>
      <c r="C7" s="2"/>
      <c r="D7" s="13"/>
    </row>
    <row r="8" spans="1:4" ht="14.25" customHeight="1">
      <c r="A8" s="9" t="s">
        <v>91</v>
      </c>
      <c r="B8" s="10">
        <v>3.0863874345549699E-2</v>
      </c>
      <c r="C8" s="2"/>
      <c r="D8" s="13"/>
    </row>
    <row r="9" spans="1:4" ht="14.25" customHeight="1">
      <c r="A9" s="11" t="s">
        <v>92</v>
      </c>
      <c r="B9" s="14"/>
      <c r="C9" s="2"/>
    </row>
    <row r="10" spans="1:4" ht="14.25" customHeight="1">
      <c r="A10" s="11" t="s">
        <v>93</v>
      </c>
      <c r="B10" s="14"/>
      <c r="C10" s="2"/>
    </row>
    <row r="11" spans="1:4" ht="14.25" customHeight="1">
      <c r="A11" s="11" t="s">
        <v>94</v>
      </c>
      <c r="B11" s="14"/>
      <c r="C11" s="2"/>
    </row>
    <row r="12" spans="1:4" ht="14.25" customHeight="1">
      <c r="A12" s="9" t="s">
        <v>95</v>
      </c>
      <c r="B12" s="10">
        <v>1.112565445026178E-2</v>
      </c>
      <c r="C12" s="2"/>
    </row>
    <row r="13" spans="1:4" ht="14.25" customHeight="1">
      <c r="A13" s="11" t="s">
        <v>96</v>
      </c>
      <c r="B13" s="14"/>
      <c r="C13" s="2"/>
    </row>
    <row r="14" spans="1:4" ht="14.25" customHeight="1">
      <c r="A14" s="11" t="s">
        <v>97</v>
      </c>
      <c r="B14" s="14"/>
      <c r="C14" s="2"/>
    </row>
    <row r="15" spans="1:4" ht="14.25" customHeight="1">
      <c r="A15" s="11" t="s">
        <v>98</v>
      </c>
      <c r="B15" s="14"/>
      <c r="C15" s="2"/>
    </row>
    <row r="16" spans="1:4" ht="14.25" customHeight="1">
      <c r="A16" s="11" t="s">
        <v>99</v>
      </c>
      <c r="B16" s="14"/>
      <c r="C16" s="2"/>
    </row>
    <row r="17" spans="1:3" ht="14.25" customHeight="1">
      <c r="A17" s="11" t="s">
        <v>100</v>
      </c>
      <c r="B17" s="14"/>
      <c r="C17" s="2"/>
    </row>
    <row r="18" spans="1:3" ht="14.25" customHeight="1">
      <c r="A18" s="9" t="s">
        <v>101</v>
      </c>
      <c r="B18" s="10">
        <v>9.8167539267015706E-3</v>
      </c>
      <c r="C18" s="2"/>
    </row>
    <row r="19" spans="1:3" ht="14.25" customHeight="1">
      <c r="A19" s="11" t="s">
        <v>102</v>
      </c>
      <c r="B19" s="14"/>
      <c r="C19" s="2"/>
    </row>
    <row r="20" spans="1:3" ht="14.25" customHeight="1">
      <c r="A20" s="11" t="s">
        <v>103</v>
      </c>
      <c r="B20" s="14"/>
      <c r="C20" s="2"/>
    </row>
    <row r="21" spans="1:3" ht="14.25" customHeight="1">
      <c r="A21" s="11" t="s">
        <v>104</v>
      </c>
      <c r="B21" s="14"/>
      <c r="C21" s="2"/>
    </row>
    <row r="22" spans="1:3" ht="14.25" customHeight="1">
      <c r="A22" s="11" t="s">
        <v>105</v>
      </c>
      <c r="B22" s="14"/>
      <c r="C22" s="2"/>
    </row>
    <row r="23" spans="1:3" ht="14.25" customHeight="1">
      <c r="A23" s="11" t="s">
        <v>106</v>
      </c>
      <c r="B23" s="14"/>
      <c r="C23" s="2"/>
    </row>
    <row r="24" spans="1:3" ht="14.25" customHeight="1">
      <c r="A24" s="9" t="s">
        <v>107</v>
      </c>
      <c r="B24" s="10">
        <v>1.2E-2</v>
      </c>
      <c r="C24" s="2"/>
    </row>
    <row r="25" spans="1:3" ht="14.25" customHeight="1">
      <c r="A25" s="11" t="s">
        <v>108</v>
      </c>
      <c r="B25" s="14"/>
      <c r="C25" s="2"/>
    </row>
    <row r="26" spans="1:3" ht="14.25" customHeight="1">
      <c r="A26" s="11" t="s">
        <v>109</v>
      </c>
      <c r="B26" s="14"/>
      <c r="C26" s="2"/>
    </row>
    <row r="27" spans="1:3" ht="14.25" customHeight="1">
      <c r="A27" s="11" t="s">
        <v>110</v>
      </c>
      <c r="B27" s="14"/>
      <c r="C27" s="2"/>
    </row>
    <row r="28" spans="1:3" ht="14.25" customHeight="1">
      <c r="A28" s="11" t="s">
        <v>111</v>
      </c>
      <c r="B28" s="14"/>
      <c r="C28" s="2"/>
    </row>
    <row r="29" spans="1:3" ht="14.25" customHeight="1">
      <c r="A29" s="11" t="s">
        <v>112</v>
      </c>
      <c r="B29" s="14"/>
      <c r="C29" s="2"/>
    </row>
    <row r="30" spans="1:3" ht="14.25" customHeight="1">
      <c r="A30" s="11" t="s">
        <v>113</v>
      </c>
      <c r="B30" s="14"/>
      <c r="C30" s="2"/>
    </row>
    <row r="31" spans="1:3" ht="14.25" customHeight="1">
      <c r="A31" s="11" t="s">
        <v>114</v>
      </c>
      <c r="B31" s="14"/>
      <c r="C31" s="2"/>
    </row>
    <row r="32" spans="1:3" ht="14.25" customHeight="1">
      <c r="A32" s="9" t="s">
        <v>115</v>
      </c>
      <c r="B32" s="10">
        <v>6.5445026178010471E-3</v>
      </c>
      <c r="C32" s="2"/>
    </row>
    <row r="33" spans="1:3" ht="14.25" customHeight="1">
      <c r="A33" s="11" t="s">
        <v>116</v>
      </c>
      <c r="B33" s="14"/>
      <c r="C33" s="2"/>
    </row>
    <row r="34" spans="1:3" ht="14.25" customHeight="1">
      <c r="A34" s="11" t="s">
        <v>117</v>
      </c>
      <c r="B34" s="14"/>
      <c r="C34" s="2"/>
    </row>
    <row r="35" spans="1:3" ht="14.25" customHeight="1">
      <c r="A35" s="11" t="s">
        <v>118</v>
      </c>
      <c r="B35" s="14"/>
      <c r="C35" s="2"/>
    </row>
    <row r="36" spans="1:3" ht="14.25" customHeight="1">
      <c r="A36" s="11" t="s">
        <v>119</v>
      </c>
      <c r="B36" s="14"/>
      <c r="C36" s="2"/>
    </row>
    <row r="37" spans="1:3" ht="14.25" customHeight="1">
      <c r="A37" s="11" t="s">
        <v>120</v>
      </c>
      <c r="B37" s="14"/>
      <c r="C37" s="2"/>
    </row>
    <row r="38" spans="1:3" ht="14.25" customHeight="1">
      <c r="A38" s="9" t="s">
        <v>121</v>
      </c>
      <c r="B38" s="10">
        <v>1.3089005235602094E-2</v>
      </c>
      <c r="C38" s="2"/>
    </row>
    <row r="39" spans="1:3" ht="14.25" customHeight="1">
      <c r="A39" s="9" t="s">
        <v>122</v>
      </c>
      <c r="B39" s="10">
        <v>5.235602094240838E-3</v>
      </c>
      <c r="C39" s="2"/>
    </row>
    <row r="40" spans="1:3" ht="14.25" customHeight="1">
      <c r="A40" s="9" t="s">
        <v>123</v>
      </c>
      <c r="B40" s="10">
        <v>0.01</v>
      </c>
      <c r="C40" s="2"/>
    </row>
    <row r="41" spans="1:3" ht="14.25" customHeight="1">
      <c r="A41" s="11" t="s">
        <v>124</v>
      </c>
      <c r="B41" s="14"/>
      <c r="C41" s="2"/>
    </row>
    <row r="42" spans="1:3" ht="14.25" customHeight="1">
      <c r="A42" s="11" t="s">
        <v>125</v>
      </c>
      <c r="B42" s="14"/>
      <c r="C42" s="2"/>
    </row>
    <row r="43" spans="1:3" ht="14.25" customHeight="1">
      <c r="A43" s="11" t="s">
        <v>126</v>
      </c>
      <c r="B43" s="14"/>
      <c r="C43" s="2"/>
    </row>
    <row r="44" spans="1:3" ht="14.25" customHeight="1">
      <c r="A44" s="11" t="s">
        <v>127</v>
      </c>
      <c r="B44" s="14"/>
      <c r="C44" s="2"/>
    </row>
    <row r="45" spans="1:3" ht="14.25" customHeight="1">
      <c r="A45" s="11" t="s">
        <v>128</v>
      </c>
      <c r="B45" s="14"/>
      <c r="C45" s="2"/>
    </row>
    <row r="46" spans="1:3" ht="14.25" customHeight="1">
      <c r="A46" s="9" t="s">
        <v>129</v>
      </c>
      <c r="B46" s="10">
        <v>1.0471204188481676E-2</v>
      </c>
      <c r="C46" s="2"/>
    </row>
    <row r="47" spans="1:3" ht="14.25" customHeight="1">
      <c r="A47" s="11" t="s">
        <v>130</v>
      </c>
      <c r="B47" s="14"/>
      <c r="C47" s="2"/>
    </row>
    <row r="48" spans="1:3" ht="14.25" customHeight="1">
      <c r="A48" s="11" t="s">
        <v>131</v>
      </c>
      <c r="B48" s="14"/>
      <c r="C48" s="2"/>
    </row>
    <row r="49" spans="1:3" ht="14.25" customHeight="1">
      <c r="A49" s="11" t="s">
        <v>132</v>
      </c>
      <c r="B49" s="14"/>
      <c r="C49" s="2"/>
    </row>
    <row r="50" spans="1:3" ht="14.25" customHeight="1">
      <c r="A50" s="9" t="s">
        <v>133</v>
      </c>
      <c r="B50" s="10">
        <v>3.9267015706806281E-3</v>
      </c>
      <c r="C50" s="2"/>
    </row>
    <row r="51" spans="1:3" ht="14.25" customHeight="1">
      <c r="A51" s="11" t="s">
        <v>134</v>
      </c>
      <c r="B51" s="14"/>
      <c r="C51" s="2"/>
    </row>
    <row r="52" spans="1:3" ht="14.25" customHeight="1">
      <c r="A52" s="11" t="s">
        <v>135</v>
      </c>
      <c r="B52" s="14"/>
      <c r="C52" s="2"/>
    </row>
    <row r="53" spans="1:3" ht="14.25" customHeight="1">
      <c r="A53" s="11" t="s">
        <v>136</v>
      </c>
      <c r="B53" s="14"/>
      <c r="C53" s="2"/>
    </row>
    <row r="54" spans="1:3" ht="14.25" customHeight="1">
      <c r="A54" s="9" t="s">
        <v>137</v>
      </c>
      <c r="B54" s="10">
        <v>5.235602094240838E-3</v>
      </c>
      <c r="C54" s="2"/>
    </row>
    <row r="55" spans="1:3" ht="14.25" customHeight="1">
      <c r="A55" s="15" t="s">
        <v>138</v>
      </c>
      <c r="B55" s="14"/>
      <c r="C55" s="2"/>
    </row>
    <row r="56" spans="1:3" ht="14.25" customHeight="1">
      <c r="A56" s="11" t="s">
        <v>139</v>
      </c>
      <c r="B56" s="14"/>
      <c r="C56" s="2"/>
    </row>
    <row r="57" spans="1:3" ht="14.25" customHeight="1">
      <c r="A57" s="9" t="s">
        <v>140</v>
      </c>
      <c r="B57" s="10">
        <v>2.617801047120419E-3</v>
      </c>
      <c r="C57" s="2"/>
    </row>
    <row r="58" spans="1:3" ht="14.25" customHeight="1">
      <c r="A58" s="9" t="s">
        <v>141</v>
      </c>
      <c r="B58" s="10">
        <v>3.9267015706806281E-3</v>
      </c>
      <c r="C58" s="2"/>
    </row>
    <row r="59" spans="1:3" ht="14.25" customHeight="1">
      <c r="A59" s="11" t="s">
        <v>142</v>
      </c>
      <c r="B59" s="14"/>
      <c r="C59" s="2"/>
    </row>
    <row r="60" spans="1:3" ht="14.25" customHeight="1">
      <c r="A60" s="11" t="s">
        <v>143</v>
      </c>
      <c r="B60" s="14"/>
      <c r="C60" s="2"/>
    </row>
    <row r="61" spans="1:3" ht="14.25" customHeight="1">
      <c r="A61" s="11" t="s">
        <v>144</v>
      </c>
      <c r="B61" s="14"/>
      <c r="C61" s="2"/>
    </row>
    <row r="62" spans="1:3" ht="14.25" customHeight="1">
      <c r="A62" s="9" t="s">
        <v>145</v>
      </c>
      <c r="B62" s="10">
        <v>0.01</v>
      </c>
      <c r="C62" s="2"/>
    </row>
    <row r="63" spans="1:3" ht="14.25" customHeight="1">
      <c r="A63" s="11" t="s">
        <v>146</v>
      </c>
      <c r="B63" s="14"/>
      <c r="C63" s="2"/>
    </row>
    <row r="64" spans="1:3" ht="14.25" customHeight="1">
      <c r="A64" s="11" t="s">
        <v>147</v>
      </c>
      <c r="B64" s="14"/>
      <c r="C64" s="2"/>
    </row>
    <row r="65" spans="1:3" ht="14.25" customHeight="1">
      <c r="A65" s="11" t="s">
        <v>148</v>
      </c>
      <c r="B65" s="14"/>
      <c r="C65" s="2"/>
    </row>
    <row r="66" spans="1:3" ht="14.25" customHeight="1">
      <c r="A66" s="11" t="s">
        <v>149</v>
      </c>
      <c r="B66" s="14"/>
      <c r="C66" s="2"/>
    </row>
    <row r="67" spans="1:3" ht="14.25" customHeight="1">
      <c r="A67" s="7" t="s">
        <v>150</v>
      </c>
      <c r="B67" s="8">
        <v>0.03</v>
      </c>
      <c r="C67" s="2"/>
    </row>
    <row r="68" spans="1:3" ht="14.25" customHeight="1">
      <c r="A68" s="9" t="s">
        <v>151</v>
      </c>
      <c r="B68" s="16"/>
      <c r="C68" s="2"/>
    </row>
    <row r="69" spans="1:3" ht="14.25" customHeight="1">
      <c r="A69" s="9" t="s">
        <v>152</v>
      </c>
      <c r="B69" s="10"/>
      <c r="C69" s="2"/>
    </row>
    <row r="70" spans="1:3" ht="14.25" customHeight="1">
      <c r="A70" s="17" t="s">
        <v>153</v>
      </c>
      <c r="B70" s="16"/>
      <c r="C70" s="2"/>
    </row>
    <row r="71" spans="1:3" ht="14.25" customHeight="1">
      <c r="A71" s="18" t="s">
        <v>154</v>
      </c>
      <c r="B71" s="19"/>
      <c r="C71" s="2"/>
    </row>
    <row r="72" spans="1:3" ht="14.25" customHeight="1">
      <c r="A72" s="7" t="s">
        <v>155</v>
      </c>
      <c r="B72" s="8"/>
      <c r="C72" s="2"/>
    </row>
    <row r="73" spans="1:3" ht="14.25" customHeight="1">
      <c r="A73" s="11" t="s">
        <v>156</v>
      </c>
      <c r="B73" s="14"/>
      <c r="C73" s="2"/>
    </row>
    <row r="74" spans="1:3" ht="14.25" customHeight="1">
      <c r="A74" s="11" t="s">
        <v>157</v>
      </c>
      <c r="B74" s="14"/>
      <c r="C74" s="2"/>
    </row>
    <row r="75" spans="1:3" ht="14.25" customHeight="1">
      <c r="A75" s="7" t="s">
        <v>158</v>
      </c>
      <c r="B75" s="8">
        <v>6.5000000000000002E-2</v>
      </c>
      <c r="C75" s="2"/>
    </row>
    <row r="76" spans="1:3" ht="14.25" customHeight="1" thickBot="1">
      <c r="A76" s="20" t="s">
        <v>159</v>
      </c>
      <c r="B76" s="4"/>
      <c r="C76" s="2"/>
    </row>
    <row r="77" spans="1:3" ht="14.25" customHeight="1" thickBot="1">
      <c r="A77" s="21" t="s">
        <v>160</v>
      </c>
      <c r="B77" s="23"/>
      <c r="C77" s="2"/>
    </row>
    <row r="78" spans="1:3" ht="14.25" customHeight="1" thickBot="1">
      <c r="A78" s="22"/>
      <c r="C78" s="2"/>
    </row>
    <row r="79" spans="1:3" ht="14.25" customHeight="1">
      <c r="A79" s="3"/>
      <c r="B79" s="4"/>
      <c r="C79" s="2"/>
    </row>
    <row r="80" spans="1:3" ht="14.25" customHeight="1">
      <c r="A80" s="3"/>
      <c r="B80" s="24"/>
      <c r="C80" s="2"/>
    </row>
    <row r="81" spans="1:3" ht="14.25" customHeight="1">
      <c r="A81" s="3"/>
      <c r="B81" s="24"/>
      <c r="C81" s="2"/>
    </row>
    <row r="82" spans="1:3" ht="14.25" customHeight="1">
      <c r="A82" s="3"/>
      <c r="B82" s="24"/>
      <c r="C82" s="2"/>
    </row>
    <row r="83" spans="1:3" ht="14.25" customHeight="1">
      <c r="A83" s="3"/>
      <c r="B83" s="24"/>
      <c r="C83" s="2"/>
    </row>
    <row r="84" spans="1:3" ht="14.25" customHeight="1">
      <c r="A84" s="3"/>
      <c r="B84" s="24"/>
      <c r="C84" s="2"/>
    </row>
    <row r="85" spans="1:3" ht="14.25" customHeight="1">
      <c r="A85" s="3"/>
      <c r="B85" s="24"/>
      <c r="C85" s="2"/>
    </row>
    <row r="86" spans="1:3" ht="14.25" customHeight="1">
      <c r="A86" s="3"/>
      <c r="B86" s="24"/>
      <c r="C86" s="2"/>
    </row>
    <row r="87" spans="1:3" ht="14.25" customHeight="1">
      <c r="A87" s="3"/>
      <c r="B87" s="4"/>
      <c r="C87" s="2"/>
    </row>
    <row r="88" spans="1:3" ht="14.25" customHeight="1">
      <c r="A88" s="3"/>
      <c r="B88" s="4"/>
      <c r="C88" s="2"/>
    </row>
    <row r="89" spans="1:3" ht="14.25" customHeight="1">
      <c r="A89" s="3"/>
      <c r="B89" s="4"/>
      <c r="C89" s="2"/>
    </row>
    <row r="90" spans="1:3" ht="14.25" customHeight="1">
      <c r="A90" s="3"/>
      <c r="B90" s="4"/>
      <c r="C90" s="2"/>
    </row>
    <row r="91" spans="1:3" ht="14.25" customHeight="1">
      <c r="A91" s="3"/>
      <c r="B91" s="4"/>
      <c r="C91" s="2"/>
    </row>
    <row r="92" spans="1:3" ht="14.25" customHeight="1">
      <c r="A92" s="3"/>
      <c r="B92" s="4"/>
      <c r="C92" s="2"/>
    </row>
    <row r="93" spans="1:3" ht="14.25" customHeight="1">
      <c r="A93" s="3"/>
      <c r="B93" s="4"/>
      <c r="C93" s="2"/>
    </row>
    <row r="94" spans="1:3" ht="14.25" customHeight="1">
      <c r="A94" s="3"/>
      <c r="B94" s="4"/>
      <c r="C94" s="2"/>
    </row>
    <row r="95" spans="1:3" ht="14.25" customHeight="1">
      <c r="A95" s="3"/>
      <c r="B95" s="4"/>
      <c r="C95" s="2"/>
    </row>
    <row r="96" spans="1:3" ht="14.25" customHeight="1">
      <c r="A96" s="3"/>
      <c r="B96" s="4"/>
      <c r="C96" s="2"/>
    </row>
    <row r="97" spans="1:3" ht="14.25" customHeight="1">
      <c r="A97" s="3"/>
      <c r="B97" s="4"/>
      <c r="C97" s="2"/>
    </row>
    <row r="98" spans="1:3" ht="14.25" customHeight="1">
      <c r="A98" s="3"/>
      <c r="B98" s="4"/>
      <c r="C98" s="2"/>
    </row>
    <row r="99" spans="1:3" ht="14.25" customHeight="1">
      <c r="A99" s="3"/>
      <c r="B99" s="4"/>
      <c r="C99" s="2"/>
    </row>
    <row r="100" spans="1:3" ht="14.25" customHeight="1">
      <c r="A100" s="3"/>
      <c r="B100" s="4"/>
      <c r="C100" s="2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0"/>
  <sheetViews>
    <sheetView workbookViewId="0"/>
  </sheetViews>
  <sheetFormatPr baseColWidth="10" defaultColWidth="14.5" defaultRowHeight="15" customHeight="1"/>
  <cols>
    <col min="1" max="1" width="4.5" customWidth="1"/>
    <col min="2" max="11" width="55.6640625" customWidth="1"/>
  </cols>
  <sheetData>
    <row r="1" spans="1:11" ht="14.2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4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4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4.2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4.2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4.2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4.2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14.2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14.2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ht="14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14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14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14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4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14.2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14.2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4.2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14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14.2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14.2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4.2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4.2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14.2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4.2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14.2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14.2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ht="14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14.2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ht="14.2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ht="14.2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1" ht="14.2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ht="14.2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4.2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4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4.2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4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14.2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14.2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14.2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4.2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4.2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4.2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4.2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4.2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4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4.2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4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4.2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4.2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14.2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4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4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14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4.2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14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ht="14.2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14.2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14.2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14.2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4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14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14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14.2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4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4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14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1:11" ht="14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1:11" ht="14.2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1:11" ht="14.2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</row>
    <row r="70" spans="1:11" ht="14.2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1:11" ht="14.2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14.2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1:11" ht="14.2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1" ht="14.2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spans="1:11" ht="14.2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spans="1:11" ht="14.2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ht="14.2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1:11" ht="14.2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1:11" ht="14.2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spans="1:11" ht="14.2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spans="1:11" ht="14.2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1:11" ht="14.2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</row>
    <row r="83" spans="1:11" ht="14.2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4.2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spans="1:11" ht="14.2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</row>
    <row r="86" spans="1:11" ht="14.2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7" spans="1:11" ht="14.2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spans="1:11" ht="14.2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ht="14.2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4.2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ht="14.2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4.2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4.2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14.2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4.2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14.2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ht="14.2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ht="14.2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ht="14.2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1:11" ht="14.2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4"/>
  <sheetViews>
    <sheetView tabSelected="1" zoomScale="91" workbookViewId="0">
      <selection activeCell="C39" sqref="C39"/>
    </sheetView>
  </sheetViews>
  <sheetFormatPr baseColWidth="10" defaultColWidth="14.5" defaultRowHeight="15" customHeight="1"/>
  <cols>
    <col min="1" max="1" width="26.1640625" customWidth="1"/>
    <col min="2" max="2" width="41.1640625" customWidth="1"/>
    <col min="3" max="3" width="107.6640625" customWidth="1"/>
    <col min="4" max="11" width="8.6640625" customWidth="1"/>
  </cols>
  <sheetData>
    <row r="1" spans="1:11" ht="14.25" customHeight="1">
      <c r="A1" s="51" t="s">
        <v>161</v>
      </c>
      <c r="B1" s="52"/>
      <c r="C1" s="26" t="s">
        <v>162</v>
      </c>
      <c r="D1" s="25"/>
      <c r="E1" s="25"/>
      <c r="F1" s="25"/>
      <c r="G1" s="25"/>
      <c r="H1" s="25"/>
      <c r="I1" s="25"/>
      <c r="J1" s="25"/>
      <c r="K1" s="25"/>
    </row>
    <row r="2" spans="1:11" ht="14.25" customHeight="1">
      <c r="A2" s="53" t="s">
        <v>0</v>
      </c>
      <c r="B2" s="54"/>
      <c r="C2" s="27" t="s">
        <v>163</v>
      </c>
      <c r="D2" s="25"/>
      <c r="E2" s="25"/>
      <c r="F2" s="25"/>
      <c r="G2" s="25"/>
      <c r="H2" s="25"/>
      <c r="I2" s="25"/>
      <c r="J2" s="25"/>
      <c r="K2" s="25"/>
    </row>
    <row r="3" spans="1:11" ht="14.25" customHeight="1">
      <c r="A3" s="28" t="s">
        <v>38</v>
      </c>
      <c r="B3" s="28" t="s">
        <v>165</v>
      </c>
      <c r="C3" s="49" t="s">
        <v>39</v>
      </c>
      <c r="D3" s="25"/>
      <c r="E3" s="25"/>
      <c r="F3" s="25"/>
      <c r="G3" s="25"/>
      <c r="H3" s="25"/>
      <c r="I3" s="25"/>
      <c r="J3" s="25"/>
      <c r="K3" s="25"/>
    </row>
    <row r="4" spans="1:11" ht="14.25" customHeight="1">
      <c r="A4" s="28" t="s">
        <v>48</v>
      </c>
      <c r="B4" s="28" t="s">
        <v>179</v>
      </c>
      <c r="C4" s="49" t="s">
        <v>49</v>
      </c>
      <c r="D4" s="25"/>
      <c r="E4" s="25"/>
      <c r="F4" s="25"/>
      <c r="G4" s="25"/>
      <c r="H4" s="25"/>
      <c r="I4" s="25"/>
      <c r="J4" s="25"/>
      <c r="K4" s="25"/>
    </row>
    <row r="5" spans="1:11" ht="14.25" customHeight="1">
      <c r="A5" s="28" t="s">
        <v>52</v>
      </c>
      <c r="B5" s="28" t="s">
        <v>167</v>
      </c>
      <c r="C5" s="49" t="s">
        <v>53</v>
      </c>
      <c r="D5" s="25"/>
      <c r="E5" s="25"/>
      <c r="F5" s="25"/>
      <c r="G5" s="25"/>
      <c r="H5" s="25"/>
      <c r="I5" s="25"/>
      <c r="J5" s="25"/>
      <c r="K5" s="25"/>
    </row>
    <row r="6" spans="1:11" ht="14.25" customHeight="1">
      <c r="A6" s="28" t="s">
        <v>56</v>
      </c>
      <c r="B6" s="28" t="s">
        <v>171</v>
      </c>
      <c r="C6" s="49" t="s">
        <v>57</v>
      </c>
      <c r="D6" s="25"/>
      <c r="E6" s="25"/>
      <c r="F6" s="25"/>
      <c r="G6" s="25"/>
      <c r="H6" s="25"/>
      <c r="I6" s="25"/>
      <c r="J6" s="25"/>
      <c r="K6" s="25"/>
    </row>
    <row r="7" spans="1:11" ht="14.25" customHeight="1">
      <c r="A7" s="28" t="s">
        <v>54</v>
      </c>
      <c r="B7" s="28" t="s">
        <v>180</v>
      </c>
      <c r="C7" s="49" t="s">
        <v>55</v>
      </c>
      <c r="D7" s="25"/>
      <c r="E7" s="25"/>
      <c r="F7" s="25"/>
      <c r="G7" s="25"/>
      <c r="H7" s="25"/>
      <c r="I7" s="25"/>
      <c r="J7" s="25"/>
      <c r="K7" s="25"/>
    </row>
    <row r="8" spans="1:11" ht="14.25" customHeight="1">
      <c r="A8" s="28" t="s">
        <v>84</v>
      </c>
      <c r="B8" s="28" t="s">
        <v>181</v>
      </c>
      <c r="C8" s="49" t="s">
        <v>85</v>
      </c>
      <c r="D8" s="25"/>
      <c r="E8" s="25"/>
      <c r="F8" s="25"/>
      <c r="G8" s="25"/>
      <c r="H8" s="25"/>
      <c r="I8" s="25"/>
      <c r="J8" s="25"/>
      <c r="K8" s="25"/>
    </row>
    <row r="9" spans="1:11" ht="14.25" customHeight="1">
      <c r="A9" s="28" t="s">
        <v>31</v>
      </c>
      <c r="B9" s="28" t="s">
        <v>182</v>
      </c>
      <c r="C9" s="49" t="s">
        <v>32</v>
      </c>
      <c r="D9" s="25"/>
      <c r="E9" s="25"/>
      <c r="F9" s="25"/>
      <c r="G9" s="25"/>
      <c r="H9" s="25"/>
      <c r="I9" s="25"/>
      <c r="J9" s="25"/>
      <c r="K9" s="25"/>
    </row>
    <row r="10" spans="1:11" ht="14.25" customHeight="1">
      <c r="A10" s="28" t="s">
        <v>58</v>
      </c>
      <c r="B10" s="28" t="s">
        <v>183</v>
      </c>
      <c r="C10" s="49" t="s">
        <v>59</v>
      </c>
      <c r="D10" s="25"/>
      <c r="E10" s="25"/>
      <c r="F10" s="25"/>
      <c r="G10" s="25"/>
      <c r="H10" s="25"/>
      <c r="I10" s="25"/>
      <c r="J10" s="25"/>
      <c r="K10" s="25"/>
    </row>
    <row r="11" spans="1:11" ht="14.25" customHeight="1">
      <c r="A11" s="28" t="s">
        <v>67</v>
      </c>
      <c r="B11" s="28" t="s">
        <v>184</v>
      </c>
      <c r="C11" s="49" t="s">
        <v>68</v>
      </c>
      <c r="D11" s="25"/>
      <c r="E11" s="25"/>
      <c r="F11" s="25"/>
      <c r="G11" s="25"/>
      <c r="H11" s="25"/>
      <c r="I11" s="25"/>
      <c r="J11" s="25"/>
      <c r="K11" s="25"/>
    </row>
    <row r="12" spans="1:11" ht="14.25" customHeight="1">
      <c r="A12" s="28" t="s">
        <v>60</v>
      </c>
      <c r="B12" s="28" t="s">
        <v>186</v>
      </c>
      <c r="C12" s="50" t="s">
        <v>203</v>
      </c>
      <c r="D12" s="25"/>
      <c r="E12" s="25"/>
      <c r="F12" s="25"/>
      <c r="G12" s="25"/>
      <c r="H12" s="25"/>
      <c r="I12" s="25"/>
      <c r="J12" s="25"/>
      <c r="K12" s="25"/>
    </row>
    <row r="13" spans="1:11" ht="14.25" customHeight="1">
      <c r="A13" s="28" t="s">
        <v>9</v>
      </c>
      <c r="B13" s="28" t="s">
        <v>166</v>
      </c>
      <c r="C13" s="49" t="s">
        <v>10</v>
      </c>
      <c r="D13" s="25"/>
      <c r="E13" s="25"/>
      <c r="F13" s="25"/>
      <c r="G13" s="25"/>
      <c r="H13" s="25"/>
      <c r="I13" s="25"/>
      <c r="J13" s="25"/>
      <c r="K13" s="25"/>
    </row>
    <row r="14" spans="1:11" ht="14.25" customHeight="1">
      <c r="A14" s="28" t="s">
        <v>46</v>
      </c>
      <c r="B14" s="28" t="s">
        <v>185</v>
      </c>
      <c r="C14" s="49" t="s">
        <v>47</v>
      </c>
      <c r="D14" s="25"/>
      <c r="E14" s="25"/>
      <c r="F14" s="25"/>
      <c r="G14" s="25"/>
      <c r="H14" s="25"/>
      <c r="I14" s="25"/>
      <c r="J14" s="25"/>
      <c r="K14" s="25"/>
    </row>
    <row r="15" spans="1:11" ht="14.25" customHeight="1">
      <c r="A15" s="28" t="s">
        <v>75</v>
      </c>
      <c r="B15" s="28" t="s">
        <v>187</v>
      </c>
      <c r="C15" s="49" t="s">
        <v>76</v>
      </c>
      <c r="D15" s="25"/>
      <c r="E15" s="25"/>
      <c r="F15" s="25"/>
      <c r="G15" s="25"/>
      <c r="H15" s="25"/>
      <c r="I15" s="25"/>
      <c r="J15" s="25"/>
      <c r="K15" s="25"/>
    </row>
    <row r="16" spans="1:11" ht="14.25" customHeight="1">
      <c r="A16" s="28" t="s">
        <v>11</v>
      </c>
      <c r="B16" s="28" t="s">
        <v>175</v>
      </c>
      <c r="C16" s="49" t="s">
        <v>12</v>
      </c>
      <c r="D16" s="25"/>
      <c r="E16" s="25"/>
      <c r="F16" s="25"/>
      <c r="G16" s="25"/>
      <c r="H16" s="25"/>
      <c r="I16" s="25"/>
      <c r="J16" s="25"/>
      <c r="K16" s="25"/>
    </row>
    <row r="17" spans="1:11" ht="14.25" customHeight="1">
      <c r="A17" s="28" t="s">
        <v>40</v>
      </c>
      <c r="B17" s="28" t="s">
        <v>188</v>
      </c>
      <c r="C17" s="49" t="str">
        <f>C16</f>
        <v>Работы по реализации дизайн-макетов: подготовка дизайн-макетов по всем визуальным номиналам проекта в соответствии с визуальной концепцией (образом) старшего дизайнера; проверка и обработка корректурных оттисков, оценка качества набора, принципов построения изобразительно-шрифтовых композиций.</v>
      </c>
      <c r="D17" s="25"/>
      <c r="E17" s="25"/>
      <c r="F17" s="25"/>
      <c r="G17" s="25"/>
      <c r="H17" s="25"/>
      <c r="I17" s="25"/>
      <c r="J17" s="25"/>
      <c r="K17" s="25"/>
    </row>
    <row r="18" spans="1:11" ht="14.25" customHeight="1">
      <c r="A18" s="28" t="s">
        <v>44</v>
      </c>
      <c r="B18" s="28" t="s">
        <v>189</v>
      </c>
      <c r="C18" s="49" t="s">
        <v>43</v>
      </c>
      <c r="D18" s="25"/>
      <c r="E18" s="25"/>
      <c r="F18" s="25"/>
      <c r="G18" s="25"/>
      <c r="H18" s="25"/>
      <c r="I18" s="25"/>
      <c r="J18" s="25"/>
      <c r="K18" s="25"/>
    </row>
    <row r="19" spans="1:11" ht="14.25" customHeight="1">
      <c r="A19" s="28" t="s">
        <v>71</v>
      </c>
      <c r="B19" s="28" t="s">
        <v>190</v>
      </c>
      <c r="C19" s="49" t="s">
        <v>72</v>
      </c>
      <c r="D19" s="25"/>
      <c r="E19" s="25"/>
      <c r="F19" s="25"/>
      <c r="G19" s="25"/>
      <c r="H19" s="25"/>
      <c r="I19" s="25"/>
      <c r="J19" s="25"/>
      <c r="K19" s="25"/>
    </row>
    <row r="20" spans="1:11" ht="14.25" customHeight="1">
      <c r="A20" s="28" t="s">
        <v>13</v>
      </c>
      <c r="B20" s="28" t="s">
        <v>177</v>
      </c>
      <c r="C20" s="49" t="s">
        <v>14</v>
      </c>
      <c r="D20" s="25"/>
      <c r="E20" s="25"/>
      <c r="F20" s="25"/>
      <c r="G20" s="25"/>
      <c r="H20" s="25"/>
      <c r="I20" s="25"/>
      <c r="J20" s="25"/>
      <c r="K20" s="25"/>
    </row>
    <row r="21" spans="1:11" ht="14.25" customHeight="1">
      <c r="A21" s="28" t="s">
        <v>15</v>
      </c>
      <c r="B21" s="28" t="s">
        <v>165</v>
      </c>
      <c r="C21" s="49" t="s">
        <v>16</v>
      </c>
      <c r="D21" s="25"/>
      <c r="E21" s="25"/>
      <c r="F21" s="25"/>
      <c r="G21" s="25"/>
      <c r="H21" s="25"/>
      <c r="I21" s="25"/>
      <c r="J21" s="25"/>
      <c r="K21" s="25"/>
    </row>
    <row r="22" spans="1:11" ht="14.25" customHeight="1">
      <c r="A22" s="28" t="s">
        <v>17</v>
      </c>
      <c r="B22" s="28" t="s">
        <v>191</v>
      </c>
      <c r="C22" s="49" t="s">
        <v>18</v>
      </c>
      <c r="D22" s="25"/>
      <c r="E22" s="25"/>
      <c r="F22" s="25"/>
      <c r="G22" s="25"/>
      <c r="H22" s="25"/>
      <c r="I22" s="25"/>
      <c r="J22" s="25"/>
      <c r="K22" s="25"/>
    </row>
    <row r="23" spans="1:11" ht="14.25" customHeight="1">
      <c r="A23" s="28" t="s">
        <v>41</v>
      </c>
      <c r="B23" s="28" t="s">
        <v>192</v>
      </c>
      <c r="C23" s="50" t="s">
        <v>204</v>
      </c>
      <c r="D23" s="25"/>
      <c r="E23" s="25"/>
      <c r="F23" s="25"/>
      <c r="G23" s="25"/>
      <c r="H23" s="25"/>
      <c r="I23" s="25"/>
      <c r="J23" s="25"/>
      <c r="K23" s="25"/>
    </row>
    <row r="24" spans="1:11" ht="14.25" customHeight="1">
      <c r="A24" s="28" t="s">
        <v>35</v>
      </c>
      <c r="B24" s="28" t="s">
        <v>193</v>
      </c>
      <c r="C24" s="49" t="s">
        <v>36</v>
      </c>
      <c r="D24" s="25"/>
      <c r="E24" s="25"/>
      <c r="F24" s="25"/>
      <c r="G24" s="25"/>
      <c r="H24" s="25"/>
      <c r="I24" s="25"/>
      <c r="J24" s="25"/>
      <c r="K24" s="25"/>
    </row>
    <row r="25" spans="1:11" ht="14.25" customHeight="1">
      <c r="A25" s="28" t="s">
        <v>79</v>
      </c>
      <c r="B25" s="28" t="s">
        <v>170</v>
      </c>
      <c r="C25" s="49" t="s">
        <v>80</v>
      </c>
      <c r="D25" s="25"/>
      <c r="E25" s="25"/>
      <c r="F25" s="25"/>
      <c r="G25" s="25"/>
      <c r="H25" s="25"/>
      <c r="I25" s="25"/>
      <c r="J25" s="25"/>
      <c r="K25" s="25"/>
    </row>
    <row r="26" spans="1:11" ht="14.25" customHeight="1">
      <c r="A26" s="28" t="s">
        <v>19</v>
      </c>
      <c r="B26" s="28" t="s">
        <v>164</v>
      </c>
      <c r="C26" s="49" t="s">
        <v>20</v>
      </c>
      <c r="D26" s="25"/>
      <c r="E26" s="25"/>
      <c r="F26" s="25"/>
      <c r="G26" s="25"/>
      <c r="H26" s="25"/>
      <c r="I26" s="25"/>
      <c r="J26" s="25"/>
      <c r="K26" s="25"/>
    </row>
    <row r="27" spans="1:11" ht="14.25" customHeight="1">
      <c r="A27" s="28" t="s">
        <v>21</v>
      </c>
      <c r="B27" s="28" t="s">
        <v>174</v>
      </c>
      <c r="C27" s="49" t="s">
        <v>22</v>
      </c>
      <c r="D27" s="25"/>
      <c r="E27" s="25"/>
      <c r="F27" s="25"/>
      <c r="G27" s="25"/>
      <c r="H27" s="25"/>
      <c r="I27" s="25"/>
      <c r="J27" s="25"/>
      <c r="K27" s="25"/>
    </row>
    <row r="28" spans="1:11" ht="14.25" customHeight="1">
      <c r="A28" s="28" t="s">
        <v>69</v>
      </c>
      <c r="B28" s="28" t="s">
        <v>194</v>
      </c>
      <c r="C28" s="49" t="s">
        <v>70</v>
      </c>
      <c r="D28" s="25"/>
      <c r="E28" s="25"/>
      <c r="F28" s="25"/>
      <c r="G28" s="25"/>
      <c r="H28" s="25"/>
      <c r="I28" s="25"/>
      <c r="J28" s="25"/>
      <c r="K28" s="25"/>
    </row>
    <row r="29" spans="1:11" ht="14.25" customHeight="1">
      <c r="A29" s="28" t="s">
        <v>23</v>
      </c>
      <c r="B29" s="28" t="s">
        <v>173</v>
      </c>
      <c r="C29" s="49" t="s">
        <v>24</v>
      </c>
      <c r="D29" s="25"/>
      <c r="E29" s="25"/>
      <c r="F29" s="25"/>
      <c r="G29" s="25"/>
      <c r="H29" s="25"/>
      <c r="I29" s="25"/>
      <c r="J29" s="25"/>
      <c r="K29" s="25"/>
    </row>
    <row r="30" spans="1:11" ht="14.25" customHeight="1">
      <c r="A30" s="28" t="s">
        <v>61</v>
      </c>
      <c r="B30" s="28" t="s">
        <v>195</v>
      </c>
      <c r="C30" s="49" t="s">
        <v>62</v>
      </c>
      <c r="D30" s="25"/>
      <c r="E30" s="25"/>
      <c r="F30" s="25"/>
      <c r="G30" s="25"/>
      <c r="H30" s="25"/>
      <c r="I30" s="25"/>
      <c r="J30" s="25"/>
      <c r="K30" s="25"/>
    </row>
    <row r="31" spans="1:11" ht="14.25" customHeight="1">
      <c r="A31" s="28" t="s">
        <v>82</v>
      </c>
      <c r="B31" s="28" t="s">
        <v>176</v>
      </c>
      <c r="C31" s="49" t="s">
        <v>83</v>
      </c>
      <c r="D31" s="25"/>
      <c r="E31" s="25"/>
      <c r="F31" s="25"/>
      <c r="G31" s="25"/>
      <c r="H31" s="25"/>
      <c r="I31" s="25"/>
      <c r="J31" s="25"/>
      <c r="K31" s="25"/>
    </row>
    <row r="32" spans="1:11" ht="14.25" customHeight="1">
      <c r="A32" s="28" t="s">
        <v>65</v>
      </c>
      <c r="B32" s="28" t="s">
        <v>196</v>
      </c>
      <c r="C32" s="49" t="s">
        <v>66</v>
      </c>
      <c r="D32" s="25"/>
      <c r="E32" s="25"/>
      <c r="F32" s="25"/>
      <c r="G32" s="25"/>
      <c r="H32" s="25"/>
      <c r="I32" s="25"/>
      <c r="J32" s="25"/>
      <c r="K32" s="25"/>
    </row>
    <row r="33" spans="1:11" ht="14.25" customHeight="1">
      <c r="A33" s="28" t="s">
        <v>42</v>
      </c>
      <c r="B33" s="28" t="s">
        <v>197</v>
      </c>
      <c r="C33" s="49" t="s">
        <v>43</v>
      </c>
      <c r="D33" s="25"/>
      <c r="E33" s="25"/>
      <c r="F33" s="25"/>
      <c r="G33" s="25"/>
      <c r="H33" s="25"/>
      <c r="I33" s="25"/>
      <c r="J33" s="25"/>
      <c r="K33" s="25"/>
    </row>
    <row r="34" spans="1:11" ht="14.25" customHeight="1">
      <c r="A34" s="28" t="s">
        <v>63</v>
      </c>
      <c r="B34" s="28" t="s">
        <v>198</v>
      </c>
      <c r="C34" s="49" t="s">
        <v>64</v>
      </c>
      <c r="D34" s="25"/>
      <c r="E34" s="25"/>
      <c r="F34" s="25"/>
      <c r="G34" s="25"/>
      <c r="H34" s="25"/>
      <c r="I34" s="25"/>
      <c r="J34" s="25"/>
      <c r="K34" s="25"/>
    </row>
    <row r="35" spans="1:11" ht="14.25" customHeight="1">
      <c r="A35" s="28" t="s">
        <v>73</v>
      </c>
      <c r="B35" s="28" t="s">
        <v>169</v>
      </c>
      <c r="C35" s="49" t="s">
        <v>74</v>
      </c>
      <c r="D35" s="25"/>
      <c r="E35" s="25"/>
      <c r="F35" s="25"/>
      <c r="G35" s="25"/>
      <c r="H35" s="25"/>
      <c r="I35" s="25"/>
      <c r="J35" s="25"/>
      <c r="K35" s="25"/>
    </row>
    <row r="36" spans="1:11" ht="14.25" customHeight="1">
      <c r="A36" s="28" t="s">
        <v>25</v>
      </c>
      <c r="B36" s="28" t="s">
        <v>200</v>
      </c>
      <c r="C36" s="49" t="s">
        <v>26</v>
      </c>
      <c r="D36" s="25"/>
      <c r="E36" s="25"/>
      <c r="F36" s="25"/>
      <c r="G36" s="25"/>
      <c r="H36" s="25"/>
      <c r="I36" s="25"/>
      <c r="J36" s="25"/>
      <c r="K36" s="25"/>
    </row>
    <row r="37" spans="1:11" ht="14.25" customHeight="1">
      <c r="A37" s="28" t="s">
        <v>27</v>
      </c>
      <c r="B37" s="28" t="s">
        <v>199</v>
      </c>
      <c r="C37" s="49" t="s">
        <v>28</v>
      </c>
      <c r="D37" s="25"/>
      <c r="E37" s="25"/>
      <c r="F37" s="25"/>
      <c r="G37" s="25"/>
      <c r="H37" s="25"/>
      <c r="I37" s="25"/>
      <c r="J37" s="25"/>
      <c r="K37" s="25"/>
    </row>
    <row r="38" spans="1:11" ht="14.25" customHeight="1">
      <c r="A38" s="28" t="s">
        <v>50</v>
      </c>
      <c r="B38" s="28" t="s">
        <v>201</v>
      </c>
      <c r="C38" s="49" t="s">
        <v>51</v>
      </c>
      <c r="D38" s="25"/>
      <c r="E38" s="25"/>
      <c r="F38" s="25"/>
      <c r="G38" s="25"/>
      <c r="H38" s="25"/>
      <c r="I38" s="25"/>
      <c r="J38" s="25"/>
      <c r="K38" s="25"/>
    </row>
    <row r="39" spans="1:11" ht="14.25" customHeight="1">
      <c r="A39" s="28" t="s">
        <v>37</v>
      </c>
      <c r="B39" s="28" t="s">
        <v>178</v>
      </c>
      <c r="C39" s="50" t="s">
        <v>205</v>
      </c>
      <c r="D39" s="25"/>
      <c r="E39" s="25"/>
      <c r="F39" s="25"/>
      <c r="G39" s="25"/>
      <c r="H39" s="25"/>
      <c r="I39" s="25"/>
      <c r="J39" s="25"/>
      <c r="K39" s="25"/>
    </row>
    <row r="40" spans="1:11" ht="14.25" customHeight="1">
      <c r="A40" s="28" t="s">
        <v>45</v>
      </c>
      <c r="B40" s="28" t="s">
        <v>178</v>
      </c>
      <c r="C40" s="49" t="str">
        <f>C38</f>
        <v>Организация и управление процессами разработки и реализации в событийном маркетинге: определение ресурсных и финансовых затрат; формирование рабочих групп, постановка задач; контроль соблюдения бюджетной дисциплины, процессов взаимодействия структурных подразделений при подготовке и исполнении проекта, анализ и консалтинг на всех этапах от первичной разработки до реализации</v>
      </c>
      <c r="D40" s="25"/>
      <c r="E40" s="25"/>
      <c r="F40" s="25"/>
      <c r="G40" s="25"/>
      <c r="H40" s="25"/>
      <c r="I40" s="25"/>
      <c r="J40" s="25"/>
      <c r="K40" s="25"/>
    </row>
    <row r="41" spans="1:11" ht="14.25" customHeight="1">
      <c r="A41" s="28" t="s">
        <v>77</v>
      </c>
      <c r="B41" s="28" t="s">
        <v>202</v>
      </c>
      <c r="C41" s="49" t="s">
        <v>78</v>
      </c>
      <c r="D41" s="25"/>
      <c r="E41" s="25"/>
      <c r="F41" s="25"/>
      <c r="G41" s="25"/>
      <c r="H41" s="25"/>
      <c r="I41" s="25"/>
      <c r="J41" s="25"/>
      <c r="K41" s="25"/>
    </row>
    <row r="42" spans="1:11" ht="14.25" customHeight="1">
      <c r="A42" s="28" t="s">
        <v>81</v>
      </c>
      <c r="B42" s="28" t="s">
        <v>168</v>
      </c>
      <c r="C42" s="49" t="s">
        <v>78</v>
      </c>
      <c r="D42" s="25"/>
      <c r="E42" s="25"/>
      <c r="F42" s="25"/>
      <c r="G42" s="25"/>
      <c r="H42" s="25"/>
      <c r="I42" s="25"/>
      <c r="J42" s="25"/>
      <c r="K42" s="25"/>
    </row>
    <row r="43" spans="1:11" ht="14.25" customHeight="1">
      <c r="A43" s="28" t="s">
        <v>29</v>
      </c>
      <c r="B43" s="28" t="s">
        <v>200</v>
      </c>
      <c r="C43" s="49" t="s">
        <v>30</v>
      </c>
      <c r="D43" s="25"/>
      <c r="E43" s="25"/>
      <c r="F43" s="25"/>
      <c r="G43" s="25"/>
      <c r="H43" s="25"/>
      <c r="I43" s="25"/>
      <c r="J43" s="25"/>
      <c r="K43" s="25"/>
    </row>
    <row r="44" spans="1:11" ht="14.25" customHeight="1">
      <c r="A44" s="28" t="s">
        <v>33</v>
      </c>
      <c r="B44" s="28" t="s">
        <v>172</v>
      </c>
      <c r="C44" s="49" t="s">
        <v>34</v>
      </c>
      <c r="D44" s="25"/>
      <c r="E44" s="25"/>
      <c r="F44" s="25"/>
      <c r="G44" s="25"/>
      <c r="H44" s="25"/>
      <c r="I44" s="25"/>
      <c r="J44" s="25"/>
      <c r="K44" s="25"/>
    </row>
    <row r="45" spans="1:11" ht="14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4.2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4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4.2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4.2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14.2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4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4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14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4.2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14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ht="14.2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14.2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14.2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14.2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4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14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14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14.2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4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4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14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1:11" ht="14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1:11" ht="14.2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1:11" ht="14.2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</row>
    <row r="70" spans="1:11" ht="14.2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1:11" ht="14.2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14.2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1:11" ht="14.2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1" ht="14.2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spans="1:11" ht="14.2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spans="1:11" ht="14.2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ht="14.2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1:11" ht="14.2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1:11" ht="14.2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spans="1:11" ht="14.2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spans="1:11" ht="14.2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1:11" ht="14.2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</row>
    <row r="83" spans="1:11" ht="14.2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4.2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</row>
  </sheetData>
  <mergeCells count="2">
    <mergeCell ref="A1:B1"/>
    <mergeCell ref="A2:B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SE RATES</vt:lpstr>
      <vt:lpstr>Накладные расходы_детализация</vt:lpstr>
      <vt:lpstr>OVERHEAD</vt:lpstr>
      <vt:lpstr>SE SERVICES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Arkhipova Inna</dc:creator>
  <cp:lastModifiedBy>Microsoft Office User</cp:lastModifiedBy>
  <dcterms:created xsi:type="dcterms:W3CDTF">2011-11-08T12:06:18Z</dcterms:created>
  <dcterms:modified xsi:type="dcterms:W3CDTF">2021-09-20T10:19:58Z</dcterms:modified>
</cp:coreProperties>
</file>