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345" yWindow="270" windowWidth="27795" windowHeight="11715" tabRatio="860" firstSheet="2" activeTab="4"/>
  </bookViews>
  <sheets>
    <sheet name="Общий рейтинг-2019" sheetId="1" r:id="rId1"/>
    <sheet name="Лучшая динамика выручки" sheetId="2" r:id="rId2"/>
    <sheet name="Самые прибыльные " sheetId="4" r:id="rId3"/>
    <sheet name="Худшая динамика выручки" sheetId="3" r:id="rId4"/>
    <sheet name="Самые убыточные" sheetId="5" r:id="rId5"/>
    <sheet name="Аэропорты,метро,indoor,transit" sheetId="6" r:id="rId6"/>
    <sheet name="Московская область" sheetId="7" r:id="rId7"/>
    <sheet name="Лист2" sheetId="9" r:id="rId8"/>
  </sheets>
  <definedNames>
    <definedName name="_xlnm._FilterDatabase" localSheetId="0" hidden="1">'Общий рейтинг-2019'!$A$2:$O$209</definedName>
  </definedNames>
  <calcPr calcId="145621"/>
</workbook>
</file>

<file path=xl/calcChain.xml><?xml version="1.0" encoding="utf-8"?>
<calcChain xmlns="http://schemas.openxmlformats.org/spreadsheetml/2006/main">
  <c r="F21" i="5" l="1"/>
  <c r="O122" i="9"/>
  <c r="N122" i="9"/>
  <c r="K122" i="9"/>
  <c r="J122" i="9"/>
  <c r="C122" i="9"/>
  <c r="O83" i="9"/>
  <c r="N83" i="9"/>
  <c r="K83" i="9"/>
  <c r="J83" i="9"/>
  <c r="C83" i="9"/>
  <c r="O42" i="9"/>
  <c r="N42" i="9"/>
  <c r="K42" i="9"/>
  <c r="J42" i="9"/>
  <c r="C42" i="9"/>
  <c r="O26" i="9"/>
  <c r="N26" i="9"/>
  <c r="K26" i="9"/>
  <c r="J26" i="9"/>
  <c r="C26" i="9"/>
  <c r="O71" i="9"/>
  <c r="N71" i="9"/>
  <c r="K71" i="9"/>
  <c r="J71" i="9"/>
  <c r="C71" i="9"/>
  <c r="O41" i="9"/>
  <c r="N41" i="9"/>
  <c r="K41" i="9"/>
  <c r="J41" i="9"/>
  <c r="C41" i="9"/>
  <c r="O61" i="9"/>
  <c r="N61" i="9"/>
  <c r="K61" i="9"/>
  <c r="J61" i="9"/>
  <c r="C61" i="9"/>
  <c r="O39" i="9"/>
  <c r="N39" i="9"/>
  <c r="K39" i="9"/>
  <c r="J39" i="9"/>
  <c r="C39" i="9"/>
  <c r="O45" i="9"/>
  <c r="N45" i="9"/>
  <c r="K45" i="9"/>
  <c r="J45" i="9"/>
  <c r="C45" i="9"/>
  <c r="O107" i="9"/>
  <c r="N107" i="9"/>
  <c r="K107" i="9"/>
  <c r="J107" i="9"/>
  <c r="C107" i="9"/>
  <c r="O55" i="9"/>
  <c r="N55" i="9"/>
  <c r="K55" i="9"/>
  <c r="J55" i="9"/>
  <c r="C55" i="9"/>
  <c r="O108" i="9"/>
  <c r="N108" i="9"/>
  <c r="K108" i="9"/>
  <c r="J108" i="9"/>
  <c r="C108" i="9"/>
  <c r="O128" i="9"/>
  <c r="N128" i="9"/>
  <c r="K128" i="9"/>
  <c r="J128" i="9"/>
  <c r="C128" i="9"/>
  <c r="O84" i="9"/>
  <c r="N84" i="9"/>
  <c r="K84" i="9"/>
  <c r="J84" i="9"/>
  <c r="C84" i="9"/>
  <c r="O60" i="9"/>
  <c r="N60" i="9"/>
  <c r="K60" i="9"/>
  <c r="J60" i="9"/>
  <c r="C60" i="9"/>
  <c r="O9" i="9"/>
  <c r="N9" i="9"/>
  <c r="K9" i="9"/>
  <c r="J9" i="9"/>
  <c r="C9" i="9"/>
  <c r="O67" i="9"/>
  <c r="N67" i="9"/>
  <c r="K67" i="9"/>
  <c r="J67" i="9"/>
  <c r="C67" i="9"/>
  <c r="O29" i="9"/>
  <c r="N29" i="9"/>
  <c r="K29" i="9"/>
  <c r="J29" i="9"/>
  <c r="C29" i="9"/>
  <c r="O123" i="9"/>
  <c r="N123" i="9"/>
  <c r="K123" i="9"/>
  <c r="J123" i="9"/>
  <c r="C123" i="9"/>
  <c r="O32" i="9"/>
  <c r="N32" i="9"/>
  <c r="K32" i="9"/>
  <c r="J32" i="9"/>
  <c r="C32" i="9"/>
  <c r="O63" i="9"/>
  <c r="N63" i="9"/>
  <c r="K63" i="9"/>
  <c r="J63" i="9"/>
  <c r="C63" i="9"/>
  <c r="O69" i="9"/>
  <c r="N69" i="9"/>
  <c r="K69" i="9"/>
  <c r="J69" i="9"/>
  <c r="C69" i="9"/>
  <c r="O40" i="9"/>
  <c r="N40" i="9"/>
  <c r="K40" i="9"/>
  <c r="J40" i="9"/>
  <c r="C40" i="9"/>
  <c r="O22" i="9"/>
  <c r="M22" i="9"/>
  <c r="N22" i="9" s="1"/>
  <c r="K22" i="9"/>
  <c r="I22" i="9"/>
  <c r="J22" i="9" s="1"/>
  <c r="C22" i="9"/>
  <c r="O93" i="9"/>
  <c r="N93" i="9"/>
  <c r="K93" i="9"/>
  <c r="J93" i="9"/>
  <c r="C93" i="9"/>
  <c r="O87" i="9"/>
  <c r="N87" i="9"/>
  <c r="K87" i="9"/>
  <c r="J87" i="9"/>
  <c r="C87" i="9"/>
  <c r="O16" i="9"/>
  <c r="N16" i="9"/>
  <c r="K16" i="9"/>
  <c r="J16" i="9"/>
  <c r="C16" i="9"/>
  <c r="O72" i="9"/>
  <c r="N72" i="9"/>
  <c r="K72" i="9"/>
  <c r="J72" i="9"/>
  <c r="C72" i="9"/>
  <c r="O66" i="9"/>
  <c r="N66" i="9"/>
  <c r="K66" i="9"/>
  <c r="J66" i="9"/>
  <c r="C66" i="9"/>
  <c r="O14" i="9"/>
  <c r="N14" i="9"/>
  <c r="K14" i="9"/>
  <c r="J14" i="9"/>
  <c r="C14" i="9"/>
  <c r="O51" i="9"/>
  <c r="N51" i="9"/>
  <c r="K51" i="9"/>
  <c r="J51" i="9"/>
  <c r="C51" i="9"/>
  <c r="O86" i="9"/>
  <c r="N86" i="9"/>
  <c r="K86" i="9"/>
  <c r="J86" i="9"/>
  <c r="C86" i="9"/>
  <c r="O13" i="9"/>
  <c r="N13" i="9"/>
  <c r="K13" i="9"/>
  <c r="J13" i="9"/>
  <c r="C13" i="9"/>
  <c r="O47" i="9"/>
  <c r="N47" i="9"/>
  <c r="K47" i="9"/>
  <c r="J47" i="9"/>
  <c r="C47" i="9"/>
  <c r="O6" i="9"/>
  <c r="N6" i="9"/>
  <c r="K6" i="9"/>
  <c r="J6" i="9"/>
  <c r="C6" i="9"/>
  <c r="O119" i="9"/>
  <c r="N119" i="9"/>
  <c r="K119" i="9"/>
  <c r="J119" i="9"/>
  <c r="C119" i="9"/>
  <c r="O54" i="9"/>
  <c r="N54" i="9"/>
  <c r="K54" i="9"/>
  <c r="J54" i="9"/>
  <c r="C54" i="9"/>
  <c r="O12" i="9"/>
  <c r="N12" i="9"/>
  <c r="K12" i="9"/>
  <c r="J12" i="9"/>
  <c r="C12" i="9"/>
  <c r="O20" i="9"/>
  <c r="N20" i="9"/>
  <c r="K20" i="9"/>
  <c r="J20" i="9"/>
  <c r="C20" i="9"/>
  <c r="O103" i="9"/>
  <c r="N103" i="9"/>
  <c r="K103" i="9"/>
  <c r="J103" i="9"/>
  <c r="C103" i="9"/>
  <c r="O137" i="9"/>
  <c r="N137" i="9"/>
  <c r="K137" i="9"/>
  <c r="J137" i="9"/>
  <c r="C137" i="9"/>
  <c r="O139" i="9"/>
  <c r="N139" i="9"/>
  <c r="K139" i="9"/>
  <c r="J139" i="9"/>
  <c r="C139" i="9"/>
  <c r="O27" i="9"/>
  <c r="N27" i="9"/>
  <c r="K27" i="9"/>
  <c r="J27" i="9"/>
  <c r="C27" i="9"/>
  <c r="O57" i="9"/>
  <c r="N57" i="9"/>
  <c r="K57" i="9"/>
  <c r="J57" i="9"/>
  <c r="C57" i="9"/>
  <c r="O25" i="9"/>
  <c r="N25" i="9"/>
  <c r="K25" i="9"/>
  <c r="J25" i="9"/>
  <c r="C25" i="9"/>
  <c r="O74" i="9"/>
  <c r="N74" i="9"/>
  <c r="K74" i="9"/>
  <c r="J74" i="9"/>
  <c r="C74" i="9"/>
  <c r="O89" i="9"/>
  <c r="N89" i="9"/>
  <c r="K89" i="9"/>
  <c r="J89" i="9"/>
  <c r="C89" i="9"/>
  <c r="O114" i="9"/>
  <c r="N114" i="9"/>
  <c r="K114" i="9"/>
  <c r="J114" i="9"/>
  <c r="C114" i="9"/>
  <c r="O133" i="9"/>
  <c r="N133" i="9"/>
  <c r="K133" i="9"/>
  <c r="J133" i="9"/>
  <c r="C133" i="9"/>
  <c r="O53" i="9"/>
  <c r="N53" i="9"/>
  <c r="K53" i="9"/>
  <c r="J53" i="9"/>
  <c r="C53" i="9"/>
  <c r="O49" i="9"/>
  <c r="N49" i="9"/>
  <c r="K49" i="9"/>
  <c r="J49" i="9"/>
  <c r="C49" i="9"/>
  <c r="O98" i="9"/>
  <c r="N98" i="9"/>
  <c r="K98" i="9"/>
  <c r="J98" i="9"/>
  <c r="C98" i="9"/>
  <c r="O110" i="9"/>
  <c r="N110" i="9"/>
  <c r="K110" i="9"/>
  <c r="J110" i="9"/>
  <c r="C110" i="9"/>
  <c r="O21" i="9"/>
  <c r="N21" i="9"/>
  <c r="K21" i="9"/>
  <c r="J21" i="9"/>
  <c r="C21" i="9"/>
  <c r="O151" i="9"/>
  <c r="N151" i="9"/>
  <c r="K151" i="9"/>
  <c r="J151" i="9"/>
  <c r="C151" i="9"/>
  <c r="O52" i="9"/>
  <c r="N52" i="9"/>
  <c r="K52" i="9"/>
  <c r="J52" i="9"/>
  <c r="C52" i="9"/>
  <c r="O88" i="9"/>
  <c r="N88" i="9"/>
  <c r="K88" i="9"/>
  <c r="J88" i="9"/>
  <c r="C88" i="9"/>
  <c r="O106" i="9"/>
  <c r="N106" i="9"/>
  <c r="K106" i="9"/>
  <c r="J106" i="9"/>
  <c r="C106" i="9"/>
  <c r="O102" i="9"/>
  <c r="N102" i="9"/>
  <c r="K102" i="9"/>
  <c r="J102" i="9"/>
  <c r="C102" i="9"/>
  <c r="O76" i="9"/>
  <c r="N76" i="9"/>
  <c r="K76" i="9"/>
  <c r="J76" i="9"/>
  <c r="C76" i="9"/>
  <c r="O65" i="9"/>
  <c r="N65" i="9"/>
  <c r="K65" i="9"/>
  <c r="J65" i="9"/>
  <c r="C65" i="9"/>
  <c r="O101" i="9"/>
  <c r="N101" i="9"/>
  <c r="K101" i="9"/>
  <c r="J101" i="9"/>
  <c r="C101" i="9"/>
  <c r="O59" i="9"/>
  <c r="N59" i="9"/>
  <c r="K59" i="9"/>
  <c r="J59" i="9"/>
  <c r="C59" i="9"/>
  <c r="O23" i="9"/>
  <c r="N23" i="9"/>
  <c r="K23" i="9"/>
  <c r="J23" i="9"/>
  <c r="C23" i="9"/>
  <c r="O50" i="9"/>
  <c r="N50" i="9"/>
  <c r="K50" i="9"/>
  <c r="J50" i="9"/>
  <c r="C50" i="9"/>
  <c r="O34" i="9"/>
  <c r="N34" i="9"/>
  <c r="K34" i="9"/>
  <c r="J34" i="9"/>
  <c r="C34" i="9"/>
  <c r="O166" i="9"/>
  <c r="N166" i="9"/>
  <c r="K166" i="9"/>
  <c r="J166" i="9"/>
  <c r="C166" i="9"/>
  <c r="O150" i="9"/>
  <c r="N150" i="9"/>
  <c r="K150" i="9"/>
  <c r="J150" i="9"/>
  <c r="C150" i="9"/>
  <c r="O38" i="9"/>
  <c r="N38" i="9"/>
  <c r="K38" i="9"/>
  <c r="J38" i="9"/>
  <c r="C38" i="9"/>
  <c r="O116" i="9"/>
  <c r="N116" i="9"/>
  <c r="K116" i="9"/>
  <c r="J116" i="9"/>
  <c r="C116" i="9"/>
  <c r="O82" i="9"/>
  <c r="N82" i="9"/>
  <c r="K82" i="9"/>
  <c r="J82" i="9"/>
  <c r="C82" i="9"/>
  <c r="O85" i="9"/>
  <c r="N85" i="9"/>
  <c r="K85" i="9"/>
  <c r="J85" i="9"/>
  <c r="C85" i="9"/>
  <c r="O78" i="9"/>
  <c r="N78" i="9"/>
  <c r="K78" i="9"/>
  <c r="J78" i="9"/>
  <c r="C78" i="9"/>
  <c r="O77" i="9"/>
  <c r="N77" i="9"/>
  <c r="K77" i="9"/>
  <c r="J77" i="9"/>
  <c r="C77" i="9"/>
  <c r="O129" i="9"/>
  <c r="N129" i="9"/>
  <c r="K129" i="9"/>
  <c r="J129" i="9"/>
  <c r="C129" i="9"/>
  <c r="O145" i="9"/>
  <c r="N145" i="9"/>
  <c r="K145" i="9"/>
  <c r="J145" i="9"/>
  <c r="C145" i="9"/>
  <c r="O46" i="9"/>
  <c r="N46" i="9"/>
  <c r="K46" i="9"/>
  <c r="J46" i="9"/>
  <c r="C46" i="9"/>
  <c r="O126" i="9"/>
  <c r="N126" i="9"/>
  <c r="K126" i="9"/>
  <c r="J126" i="9"/>
  <c r="C126" i="9"/>
  <c r="O95" i="9"/>
  <c r="N95" i="9"/>
  <c r="K95" i="9"/>
  <c r="J95" i="9"/>
  <c r="C95" i="9"/>
  <c r="O117" i="9"/>
  <c r="N117" i="9"/>
  <c r="K117" i="9"/>
  <c r="J117" i="9"/>
  <c r="C117" i="9"/>
  <c r="O112" i="9"/>
  <c r="N112" i="9"/>
  <c r="K112" i="9"/>
  <c r="J112" i="9"/>
  <c r="C112" i="9"/>
  <c r="O141" i="9"/>
  <c r="N141" i="9"/>
  <c r="K141" i="9"/>
  <c r="J141" i="9"/>
  <c r="C141" i="9"/>
  <c r="O8" i="9"/>
  <c r="N8" i="9"/>
  <c r="K8" i="9"/>
  <c r="J8" i="9"/>
  <c r="C8" i="9"/>
  <c r="O37" i="9"/>
  <c r="N37" i="9"/>
  <c r="K37" i="9"/>
  <c r="J37" i="9"/>
  <c r="C37" i="9"/>
  <c r="O15" i="9"/>
  <c r="N15" i="9"/>
  <c r="K15" i="9"/>
  <c r="J15" i="9"/>
  <c r="C15" i="9"/>
  <c r="O161" i="9"/>
  <c r="N161" i="9"/>
  <c r="K161" i="9"/>
  <c r="J161" i="9"/>
  <c r="C161" i="9"/>
  <c r="O35" i="9"/>
  <c r="N35" i="9"/>
  <c r="K35" i="9"/>
  <c r="J35" i="9"/>
  <c r="C35" i="9"/>
  <c r="O75" i="9"/>
  <c r="N75" i="9"/>
  <c r="K75" i="9"/>
  <c r="J75" i="9"/>
  <c r="C75" i="9"/>
  <c r="O90" i="9"/>
  <c r="N90" i="9"/>
  <c r="K90" i="9"/>
  <c r="J90" i="9"/>
  <c r="C90" i="9"/>
  <c r="O94" i="9"/>
  <c r="N94" i="9"/>
  <c r="K94" i="9"/>
  <c r="J94" i="9"/>
  <c r="C94" i="9"/>
  <c r="O91" i="9"/>
  <c r="N91" i="9"/>
  <c r="M91" i="9"/>
  <c r="I91" i="9"/>
  <c r="J91" i="9" s="1"/>
  <c r="C91" i="9"/>
  <c r="O10" i="9"/>
  <c r="N10" i="9"/>
  <c r="K10" i="9"/>
  <c r="J10" i="9"/>
  <c r="C10" i="9"/>
  <c r="O28" i="9"/>
  <c r="N28" i="9"/>
  <c r="K28" i="9"/>
  <c r="J28" i="9"/>
  <c r="C28" i="9"/>
  <c r="O127" i="9"/>
  <c r="N127" i="9"/>
  <c r="K127" i="9"/>
  <c r="J127" i="9"/>
  <c r="C127" i="9"/>
  <c r="O56" i="9"/>
  <c r="N56" i="9"/>
  <c r="K56" i="9"/>
  <c r="J56" i="9"/>
  <c r="C56" i="9"/>
  <c r="O99" i="9"/>
  <c r="N99" i="9"/>
  <c r="K99" i="9"/>
  <c r="J99" i="9"/>
  <c r="C99" i="9"/>
  <c r="O113" i="9"/>
  <c r="N113" i="9"/>
  <c r="K113" i="9"/>
  <c r="J113" i="9"/>
  <c r="C113" i="9"/>
  <c r="O111" i="9"/>
  <c r="N111" i="9"/>
  <c r="K111" i="9"/>
  <c r="J111" i="9"/>
  <c r="C111" i="9"/>
  <c r="O79" i="9"/>
  <c r="N79" i="9"/>
  <c r="K79" i="9"/>
  <c r="J79" i="9"/>
  <c r="C79" i="9"/>
  <c r="O138" i="9"/>
  <c r="N138" i="9"/>
  <c r="K138" i="9"/>
  <c r="J138" i="9"/>
  <c r="C138" i="9"/>
  <c r="O120" i="9"/>
  <c r="N120" i="9"/>
  <c r="K120" i="9"/>
  <c r="J120" i="9"/>
  <c r="C120" i="9"/>
  <c r="O153" i="9"/>
  <c r="N153" i="9"/>
  <c r="K153" i="9"/>
  <c r="J153" i="9"/>
  <c r="C153" i="9"/>
  <c r="O24" i="9"/>
  <c r="N24" i="9"/>
  <c r="K24" i="9"/>
  <c r="J24" i="9"/>
  <c r="C24" i="9"/>
  <c r="O48" i="9"/>
  <c r="N48" i="9"/>
  <c r="K48" i="9"/>
  <c r="J48" i="9"/>
  <c r="C48" i="9"/>
  <c r="O105" i="9"/>
  <c r="N105" i="9"/>
  <c r="K105" i="9"/>
  <c r="J105" i="9"/>
  <c r="C105" i="9"/>
  <c r="O164" i="9"/>
  <c r="N164" i="9"/>
  <c r="K164" i="9"/>
  <c r="J164" i="9"/>
  <c r="C164" i="9"/>
  <c r="O97" i="9"/>
  <c r="N97" i="9"/>
  <c r="K97" i="9"/>
  <c r="J97" i="9"/>
  <c r="C97" i="9"/>
  <c r="O140" i="9"/>
  <c r="N140" i="9"/>
  <c r="K140" i="9"/>
  <c r="J140" i="9"/>
  <c r="C140" i="9"/>
  <c r="O19" i="9"/>
  <c r="N19" i="9"/>
  <c r="K19" i="9"/>
  <c r="J19" i="9"/>
  <c r="C19" i="9"/>
  <c r="O124" i="9"/>
  <c r="N124" i="9"/>
  <c r="K124" i="9"/>
  <c r="J124" i="9"/>
  <c r="C124" i="9"/>
  <c r="O155" i="9"/>
  <c r="N155" i="9"/>
  <c r="K155" i="9"/>
  <c r="J155" i="9"/>
  <c r="C155" i="9"/>
  <c r="O121" i="9"/>
  <c r="N121" i="9"/>
  <c r="K121" i="9"/>
  <c r="J121" i="9"/>
  <c r="C121" i="9"/>
  <c r="O68" i="9"/>
  <c r="N68" i="9"/>
  <c r="K68" i="9"/>
  <c r="J68" i="9"/>
  <c r="C68" i="9"/>
  <c r="O58" i="9"/>
  <c r="N58" i="9"/>
  <c r="K58" i="9"/>
  <c r="J58" i="9"/>
  <c r="C58" i="9"/>
  <c r="O157" i="9"/>
  <c r="N157" i="9"/>
  <c r="K157" i="9"/>
  <c r="J157" i="9"/>
  <c r="C157" i="9"/>
  <c r="O17" i="9"/>
  <c r="N17" i="9"/>
  <c r="K17" i="9"/>
  <c r="J17" i="9"/>
  <c r="C17" i="9"/>
  <c r="O143" i="9"/>
  <c r="N143" i="9"/>
  <c r="K143" i="9"/>
  <c r="J143" i="9"/>
  <c r="C143" i="9"/>
  <c r="O2" i="9"/>
  <c r="N2" i="9"/>
  <c r="K2" i="9"/>
  <c r="J2" i="9"/>
  <c r="C2" i="9"/>
  <c r="O149" i="9"/>
  <c r="N149" i="9"/>
  <c r="K149" i="9"/>
  <c r="J149" i="9"/>
  <c r="C149" i="9"/>
  <c r="O134" i="9"/>
  <c r="N134" i="9"/>
  <c r="K134" i="9"/>
  <c r="J134" i="9"/>
  <c r="C134" i="9"/>
  <c r="O172" i="9"/>
  <c r="N172" i="9"/>
  <c r="K172" i="9"/>
  <c r="J172" i="9"/>
  <c r="C172" i="9"/>
  <c r="O44" i="9"/>
  <c r="N44" i="9"/>
  <c r="K44" i="9"/>
  <c r="J44" i="9"/>
  <c r="C44" i="9"/>
  <c r="O80" i="9"/>
  <c r="N80" i="9"/>
  <c r="K80" i="9"/>
  <c r="J80" i="9"/>
  <c r="C80" i="9"/>
  <c r="O160" i="9"/>
  <c r="N160" i="9"/>
  <c r="K160" i="9"/>
  <c r="J160" i="9"/>
  <c r="C160" i="9"/>
  <c r="O180" i="9"/>
  <c r="N180" i="9"/>
  <c r="K180" i="9"/>
  <c r="J180" i="9"/>
  <c r="C180" i="9"/>
  <c r="O31" i="9"/>
  <c r="N31" i="9"/>
  <c r="K31" i="9"/>
  <c r="J31" i="9"/>
  <c r="C31" i="9"/>
  <c r="O104" i="9"/>
  <c r="N104" i="9"/>
  <c r="K104" i="9"/>
  <c r="C104" i="9"/>
  <c r="O146" i="9"/>
  <c r="N146" i="9"/>
  <c r="K146" i="9"/>
  <c r="C146" i="9"/>
  <c r="O7" i="9"/>
  <c r="N7" i="9"/>
  <c r="K7" i="9"/>
  <c r="C7" i="9"/>
  <c r="O81" i="9"/>
  <c r="N81" i="9"/>
  <c r="K81" i="9"/>
  <c r="C81" i="9"/>
  <c r="O181" i="9"/>
  <c r="N181" i="9"/>
  <c r="K181" i="9"/>
  <c r="C181" i="9"/>
  <c r="O168" i="9"/>
  <c r="N168" i="9"/>
  <c r="K168" i="9"/>
  <c r="C168" i="9"/>
  <c r="O43" i="9"/>
  <c r="K43" i="9"/>
  <c r="J43" i="9"/>
  <c r="C43" i="9"/>
  <c r="O148" i="9"/>
  <c r="N148" i="9"/>
  <c r="K148" i="9"/>
  <c r="C148" i="9"/>
  <c r="O169" i="9"/>
  <c r="N169" i="9"/>
  <c r="K169" i="9"/>
  <c r="C169" i="9"/>
  <c r="O167" i="9"/>
  <c r="N167" i="9"/>
  <c r="K167" i="9"/>
  <c r="C167" i="9"/>
  <c r="O64" i="9"/>
  <c r="N64" i="9"/>
  <c r="K64" i="9"/>
  <c r="C64" i="9"/>
  <c r="O177" i="9"/>
  <c r="N177" i="9"/>
  <c r="K177" i="9"/>
  <c r="C177" i="9"/>
  <c r="O100" i="9"/>
  <c r="N100" i="9"/>
  <c r="K100" i="9"/>
  <c r="C100" i="9"/>
  <c r="O18" i="9"/>
  <c r="N18" i="9"/>
  <c r="K18" i="9"/>
  <c r="C18" i="9"/>
  <c r="O70" i="9"/>
  <c r="N70" i="9"/>
  <c r="K70" i="9"/>
  <c r="C70" i="9"/>
  <c r="O186" i="9"/>
  <c r="N186" i="9"/>
  <c r="K186" i="9"/>
  <c r="C186" i="9"/>
  <c r="O125" i="9"/>
  <c r="N125" i="9"/>
  <c r="K125" i="9"/>
  <c r="J125" i="9"/>
  <c r="C125" i="9"/>
  <c r="O92" i="9"/>
  <c r="N92" i="9"/>
  <c r="K92" i="9"/>
  <c r="C92" i="9"/>
  <c r="O156" i="9"/>
  <c r="N156" i="9"/>
  <c r="K156" i="9"/>
  <c r="C156" i="9"/>
  <c r="O62" i="9"/>
  <c r="N62" i="9"/>
  <c r="K62" i="9"/>
  <c r="J62" i="9"/>
  <c r="C62" i="9"/>
  <c r="O171" i="9"/>
  <c r="N171" i="9"/>
  <c r="K171" i="9"/>
  <c r="C171" i="9"/>
  <c r="O165" i="9"/>
  <c r="N165" i="9"/>
  <c r="K165" i="9"/>
  <c r="J165" i="9"/>
  <c r="C165" i="9"/>
  <c r="O5" i="9"/>
  <c r="N5" i="9"/>
  <c r="K5" i="9"/>
  <c r="C5" i="9"/>
  <c r="O33" i="9"/>
  <c r="N33" i="9"/>
  <c r="K33" i="9"/>
  <c r="J33" i="9"/>
  <c r="C33" i="9"/>
  <c r="O118" i="9"/>
  <c r="N118" i="9"/>
  <c r="K118" i="9"/>
  <c r="C118" i="9"/>
  <c r="O159" i="9"/>
  <c r="N159" i="9"/>
  <c r="K159" i="9"/>
  <c r="C159" i="9"/>
  <c r="O179" i="9"/>
  <c r="N179" i="9"/>
  <c r="K179" i="9"/>
  <c r="J179" i="9"/>
  <c r="C179" i="9"/>
  <c r="O130" i="9"/>
  <c r="N130" i="9"/>
  <c r="K130" i="9"/>
  <c r="C130" i="9"/>
  <c r="O184" i="9"/>
  <c r="N184" i="9"/>
  <c r="K184" i="9"/>
  <c r="J184" i="9"/>
  <c r="C184" i="9"/>
  <c r="O154" i="9"/>
  <c r="N154" i="9"/>
  <c r="K154" i="9"/>
  <c r="C154" i="9"/>
  <c r="O4" i="9"/>
  <c r="N4" i="9"/>
  <c r="J4" i="9"/>
  <c r="O192" i="9"/>
  <c r="N192" i="9"/>
  <c r="K192" i="9"/>
  <c r="C192" i="9"/>
  <c r="O96" i="9"/>
  <c r="N96" i="9"/>
  <c r="J96" i="9"/>
  <c r="O3" i="9"/>
  <c r="N3" i="9"/>
  <c r="K3" i="9"/>
  <c r="J3" i="9"/>
  <c r="C3" i="9"/>
  <c r="O36" i="9"/>
  <c r="N36" i="9"/>
  <c r="K36" i="9"/>
  <c r="C36" i="9"/>
  <c r="O135" i="9"/>
  <c r="N135" i="9"/>
  <c r="K135" i="9"/>
  <c r="C135" i="9"/>
  <c r="O30" i="9"/>
  <c r="N30" i="9"/>
  <c r="K30" i="9"/>
  <c r="C30" i="9"/>
  <c r="O152" i="9"/>
  <c r="N152" i="9"/>
  <c r="K152" i="9"/>
  <c r="C152" i="9"/>
  <c r="O173" i="9"/>
  <c r="N173" i="9"/>
  <c r="K173" i="9"/>
  <c r="C173" i="9"/>
  <c r="O136" i="9"/>
  <c r="N136" i="9"/>
  <c r="K136" i="9"/>
  <c r="J136" i="9"/>
  <c r="C136" i="9"/>
  <c r="O198" i="9"/>
  <c r="N198" i="9"/>
  <c r="K198" i="9"/>
  <c r="J198" i="9"/>
  <c r="C198" i="9"/>
  <c r="O73" i="9"/>
  <c r="N73" i="9"/>
  <c r="K73" i="9"/>
  <c r="C73" i="9"/>
  <c r="O188" i="9"/>
  <c r="N188" i="9"/>
  <c r="K188" i="9"/>
  <c r="C188" i="9"/>
  <c r="O1" i="9"/>
  <c r="N1" i="9"/>
  <c r="K1" i="9"/>
  <c r="J1" i="9"/>
  <c r="C1" i="9"/>
  <c r="O163" i="9"/>
  <c r="N163" i="9"/>
  <c r="K163" i="9"/>
  <c r="J163" i="9"/>
  <c r="C163" i="9"/>
  <c r="O144" i="9"/>
  <c r="N144" i="9"/>
  <c r="K144" i="9"/>
  <c r="C144" i="9"/>
  <c r="O189" i="9"/>
  <c r="N189" i="9"/>
  <c r="K189" i="9"/>
  <c r="J189" i="9"/>
  <c r="C189" i="9"/>
  <c r="O191" i="9"/>
  <c r="N191" i="9"/>
  <c r="K191" i="9"/>
  <c r="C191" i="9"/>
  <c r="O162" i="9"/>
  <c r="N162" i="9"/>
  <c r="K162" i="9"/>
  <c r="C162" i="9"/>
  <c r="O196" i="9"/>
  <c r="N196" i="9"/>
  <c r="K196" i="9"/>
  <c r="J196" i="9"/>
  <c r="C196" i="9"/>
  <c r="O190" i="9"/>
  <c r="N190" i="9"/>
  <c r="K190" i="9"/>
  <c r="J190" i="9"/>
  <c r="C190" i="9"/>
  <c r="O109" i="9"/>
  <c r="N109" i="9"/>
  <c r="K109" i="9"/>
  <c r="C109" i="9"/>
  <c r="O195" i="9"/>
  <c r="N195" i="9"/>
  <c r="K195" i="9"/>
  <c r="C195" i="9"/>
  <c r="O175" i="9"/>
  <c r="N175" i="9"/>
  <c r="K175" i="9"/>
  <c r="C175" i="9"/>
  <c r="O174" i="9"/>
  <c r="N174" i="9"/>
  <c r="K174" i="9"/>
  <c r="J174" i="9"/>
  <c r="C174" i="9"/>
  <c r="O115" i="9"/>
  <c r="N115" i="9"/>
  <c r="K115" i="9"/>
  <c r="J115" i="9"/>
  <c r="C115" i="9"/>
  <c r="O185" i="9"/>
  <c r="N185" i="9"/>
  <c r="K185" i="9"/>
  <c r="C185" i="9"/>
  <c r="O194" i="9"/>
  <c r="N194" i="9"/>
  <c r="K194" i="9"/>
  <c r="C194" i="9"/>
  <c r="O147" i="9"/>
  <c r="N147" i="9"/>
  <c r="K147" i="9"/>
  <c r="C147" i="9"/>
  <c r="O202" i="9"/>
  <c r="N202" i="9"/>
  <c r="K202" i="9"/>
  <c r="J202" i="9"/>
  <c r="C202" i="9"/>
  <c r="O176" i="9"/>
  <c r="N176" i="9"/>
  <c r="K176" i="9"/>
  <c r="C176" i="9"/>
  <c r="O170" i="9"/>
  <c r="N170" i="9"/>
  <c r="K170" i="9"/>
  <c r="J170" i="9"/>
  <c r="C170" i="9"/>
  <c r="O131" i="9"/>
  <c r="N131" i="9"/>
  <c r="K131" i="9"/>
  <c r="C131" i="9"/>
  <c r="O132" i="9"/>
  <c r="N132" i="9"/>
  <c r="K132" i="9"/>
  <c r="C132" i="9"/>
  <c r="O201" i="9"/>
  <c r="N201" i="9"/>
  <c r="K201" i="9"/>
  <c r="C201" i="9"/>
  <c r="O182" i="9"/>
  <c r="N182" i="9"/>
  <c r="K182" i="9"/>
  <c r="C182" i="9"/>
  <c r="O158" i="9"/>
  <c r="N158" i="9"/>
  <c r="K158" i="9"/>
  <c r="C158" i="9"/>
  <c r="O193" i="9"/>
  <c r="N193" i="9"/>
  <c r="K193" i="9"/>
  <c r="C193" i="9"/>
  <c r="O197" i="9"/>
  <c r="N197" i="9"/>
  <c r="K197" i="9"/>
  <c r="C197" i="9"/>
  <c r="O178" i="9"/>
  <c r="N178" i="9"/>
  <c r="K178" i="9"/>
  <c r="C178" i="9"/>
  <c r="O142" i="9"/>
  <c r="N142" i="9"/>
  <c r="K142" i="9"/>
  <c r="C142" i="9"/>
  <c r="O187" i="9"/>
  <c r="N187" i="9"/>
  <c r="K187" i="9"/>
  <c r="C187" i="9"/>
  <c r="O200" i="9"/>
  <c r="N200" i="9"/>
  <c r="K200" i="9"/>
  <c r="C200" i="9"/>
  <c r="O199" i="9"/>
  <c r="N199" i="9"/>
  <c r="K199" i="9"/>
  <c r="C199" i="9"/>
  <c r="O183" i="9"/>
  <c r="N183" i="9"/>
  <c r="K183" i="9"/>
  <c r="C183" i="9"/>
  <c r="O11" i="9"/>
  <c r="N11" i="9"/>
  <c r="K11" i="9"/>
  <c r="J11" i="9"/>
  <c r="C11" i="9"/>
  <c r="K91" i="9" l="1"/>
  <c r="K7" i="7" l="1"/>
  <c r="J7" i="7"/>
  <c r="G7" i="7"/>
  <c r="F7" i="7"/>
  <c r="G8" i="7"/>
  <c r="J8" i="7"/>
  <c r="K8" i="7"/>
  <c r="M24" i="6"/>
  <c r="L24" i="6"/>
  <c r="I24" i="6"/>
  <c r="H24" i="6"/>
  <c r="C24" i="6"/>
  <c r="G31" i="3"/>
  <c r="G32" i="3"/>
  <c r="F32" i="3"/>
  <c r="F9" i="4"/>
  <c r="G13" i="2"/>
  <c r="F13" i="2"/>
  <c r="O33" i="1"/>
  <c r="N33" i="1"/>
  <c r="K33" i="1"/>
  <c r="J33" i="1"/>
  <c r="C33" i="1"/>
  <c r="J208" i="1" l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1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F5" i="5"/>
  <c r="F3" i="5"/>
  <c r="F7" i="4"/>
  <c r="G30" i="3"/>
  <c r="F30" i="3"/>
  <c r="G26" i="3"/>
  <c r="F26" i="3"/>
  <c r="G5" i="3"/>
  <c r="F5" i="3"/>
  <c r="G14" i="2"/>
  <c r="F14" i="2"/>
  <c r="N39" i="1"/>
  <c r="F6" i="2"/>
  <c r="J21" i="1"/>
  <c r="C11" i="6" l="1"/>
  <c r="C7" i="6"/>
  <c r="N98" i="1"/>
  <c r="O98" i="1"/>
  <c r="J98" i="1"/>
  <c r="K98" i="1"/>
  <c r="F20" i="5" l="1"/>
  <c r="F19" i="5"/>
  <c r="F18" i="5"/>
  <c r="F17" i="5"/>
  <c r="F16" i="5"/>
  <c r="F15" i="5"/>
  <c r="F14" i="5"/>
  <c r="F13" i="5"/>
  <c r="F12" i="5"/>
  <c r="F11" i="5"/>
  <c r="F10" i="5"/>
  <c r="F9" i="5"/>
  <c r="F8" i="5"/>
  <c r="I16" i="7"/>
  <c r="H16" i="7"/>
  <c r="E16" i="7"/>
  <c r="D16" i="7"/>
  <c r="C18" i="6"/>
  <c r="C17" i="6"/>
  <c r="C15" i="6"/>
  <c r="C16" i="6"/>
  <c r="C37" i="6"/>
  <c r="C36" i="6"/>
  <c r="C35" i="6"/>
  <c r="C32" i="6"/>
  <c r="C45" i="6"/>
  <c r="K47" i="6"/>
  <c r="J47" i="6"/>
  <c r="G47" i="6"/>
  <c r="F47" i="6"/>
  <c r="M46" i="6"/>
  <c r="L46" i="6"/>
  <c r="I46" i="6"/>
  <c r="H46" i="6"/>
  <c r="C46" i="6"/>
  <c r="K15" i="7"/>
  <c r="J15" i="7"/>
  <c r="G15" i="7"/>
  <c r="F15" i="7"/>
  <c r="K14" i="7"/>
  <c r="J14" i="7"/>
  <c r="G14" i="7"/>
  <c r="F14" i="7"/>
  <c r="K11" i="7"/>
  <c r="J11" i="7"/>
  <c r="G11" i="7"/>
  <c r="F11" i="7"/>
  <c r="M34" i="6"/>
  <c r="L34" i="6"/>
  <c r="I34" i="6"/>
  <c r="H34" i="6"/>
  <c r="C34" i="6"/>
  <c r="M33" i="6"/>
  <c r="L33" i="6"/>
  <c r="I33" i="6"/>
  <c r="H33" i="6"/>
  <c r="C33" i="6"/>
  <c r="L35" i="6"/>
  <c r="M35" i="6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145" i="1"/>
  <c r="O200" i="1"/>
  <c r="O201" i="1"/>
  <c r="O202" i="1"/>
  <c r="O203" i="1"/>
  <c r="O204" i="1"/>
  <c r="O205" i="1"/>
  <c r="O206" i="1"/>
  <c r="O207" i="1"/>
  <c r="O208" i="1"/>
  <c r="O110" i="1"/>
  <c r="O111" i="1"/>
  <c r="N112" i="1"/>
  <c r="N113" i="1"/>
  <c r="N114" i="1"/>
  <c r="N115" i="1"/>
  <c r="N116" i="1"/>
  <c r="N117" i="1"/>
  <c r="N119" i="1"/>
  <c r="N120" i="1"/>
  <c r="N121" i="1"/>
  <c r="N122" i="1"/>
  <c r="N123" i="1"/>
  <c r="N124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145" i="1"/>
  <c r="N200" i="1"/>
  <c r="N201" i="1"/>
  <c r="N202" i="1"/>
  <c r="N203" i="1"/>
  <c r="N204" i="1"/>
  <c r="N205" i="1"/>
  <c r="N206" i="1"/>
  <c r="N207" i="1"/>
  <c r="N208" i="1"/>
  <c r="N110" i="1"/>
  <c r="N111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145" i="1"/>
  <c r="J200" i="1"/>
  <c r="J201" i="1"/>
  <c r="J202" i="1"/>
  <c r="J203" i="1"/>
  <c r="J204" i="1"/>
  <c r="J205" i="1"/>
  <c r="J206" i="1"/>
  <c r="J207" i="1"/>
  <c r="J110" i="1"/>
  <c r="J111" i="1"/>
  <c r="J112" i="1"/>
  <c r="J113" i="1"/>
  <c r="J114" i="1"/>
  <c r="J115" i="1"/>
  <c r="J116" i="1"/>
  <c r="J117" i="1"/>
  <c r="J119" i="1"/>
  <c r="J120" i="1"/>
  <c r="J121" i="1"/>
  <c r="J122" i="1"/>
  <c r="J123" i="1"/>
  <c r="J124" i="1"/>
  <c r="J126" i="1"/>
  <c r="J127" i="1"/>
  <c r="J128" i="1"/>
  <c r="K112" i="1"/>
  <c r="K113" i="1"/>
  <c r="K114" i="1"/>
  <c r="K115" i="1"/>
  <c r="K116" i="1"/>
  <c r="K117" i="1"/>
  <c r="K119" i="1"/>
  <c r="K120" i="1"/>
  <c r="K121" i="1"/>
  <c r="K122" i="1"/>
  <c r="K123" i="1"/>
  <c r="K124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145" i="1"/>
  <c r="K200" i="1"/>
  <c r="K201" i="1"/>
  <c r="K202" i="1"/>
  <c r="K203" i="1"/>
  <c r="K204" i="1"/>
  <c r="K205" i="1"/>
  <c r="K206" i="1"/>
  <c r="K207" i="1"/>
  <c r="K208" i="1"/>
  <c r="K110" i="1"/>
  <c r="K111" i="1"/>
  <c r="M15" i="6"/>
  <c r="L15" i="6"/>
  <c r="I15" i="6"/>
  <c r="H15" i="6"/>
  <c r="O85" i="1"/>
  <c r="O86" i="1"/>
  <c r="O87" i="1"/>
  <c r="O88" i="1"/>
  <c r="O89" i="1"/>
  <c r="O90" i="1"/>
  <c r="O91" i="1"/>
  <c r="O92" i="1"/>
  <c r="O93" i="1"/>
  <c r="O94" i="1"/>
  <c r="O125" i="1"/>
  <c r="O95" i="1"/>
  <c r="O96" i="1"/>
  <c r="O97" i="1"/>
  <c r="O104" i="1"/>
  <c r="O99" i="1"/>
  <c r="O100" i="1"/>
  <c r="O101" i="1"/>
  <c r="O102" i="1"/>
  <c r="O103" i="1"/>
  <c r="O105" i="1"/>
  <c r="O106" i="1"/>
  <c r="O107" i="1"/>
  <c r="O108" i="1"/>
  <c r="O109" i="1"/>
  <c r="O83" i="1"/>
  <c r="O84" i="1"/>
  <c r="N83" i="1"/>
  <c r="N84" i="1"/>
  <c r="N85" i="1"/>
  <c r="N86" i="1"/>
  <c r="N87" i="1"/>
  <c r="N88" i="1"/>
  <c r="N89" i="1"/>
  <c r="N90" i="1"/>
  <c r="N91" i="1"/>
  <c r="N92" i="1"/>
  <c r="N93" i="1"/>
  <c r="N94" i="1"/>
  <c r="N125" i="1"/>
  <c r="N95" i="1"/>
  <c r="N96" i="1"/>
  <c r="N97" i="1"/>
  <c r="N104" i="1"/>
  <c r="N99" i="1"/>
  <c r="N100" i="1"/>
  <c r="N101" i="1"/>
  <c r="N102" i="1"/>
  <c r="N103" i="1"/>
  <c r="N105" i="1"/>
  <c r="N106" i="1"/>
  <c r="N107" i="1"/>
  <c r="N108" i="1"/>
  <c r="N109" i="1"/>
  <c r="J106" i="1"/>
  <c r="J107" i="1"/>
  <c r="J108" i="1"/>
  <c r="J109" i="1"/>
  <c r="J86" i="1"/>
  <c r="J87" i="1"/>
  <c r="J88" i="1"/>
  <c r="J89" i="1"/>
  <c r="J90" i="1"/>
  <c r="J91" i="1"/>
  <c r="J92" i="1"/>
  <c r="J93" i="1"/>
  <c r="J94" i="1"/>
  <c r="J125" i="1"/>
  <c r="J95" i="1"/>
  <c r="J96" i="1"/>
  <c r="J97" i="1"/>
  <c r="J104" i="1"/>
  <c r="J99" i="1"/>
  <c r="J100" i="1"/>
  <c r="J101" i="1"/>
  <c r="J102" i="1"/>
  <c r="J103" i="1"/>
  <c r="J105" i="1"/>
  <c r="J84" i="1"/>
  <c r="J85" i="1"/>
  <c r="J83" i="1"/>
  <c r="K83" i="1"/>
  <c r="M47" i="6" l="1"/>
  <c r="I47" i="6"/>
  <c r="M45" i="6"/>
  <c r="L45" i="6"/>
  <c r="I45" i="6"/>
  <c r="M44" i="6"/>
  <c r="L44" i="6"/>
  <c r="I44" i="6"/>
  <c r="C44" i="6"/>
  <c r="M43" i="6"/>
  <c r="L43" i="6"/>
  <c r="I43" i="6"/>
  <c r="C43" i="6"/>
  <c r="M42" i="6"/>
  <c r="L42" i="6"/>
  <c r="I42" i="6"/>
  <c r="H42" i="6"/>
  <c r="H47" i="6" s="1"/>
  <c r="C42" i="6"/>
  <c r="M41" i="6"/>
  <c r="L41" i="6"/>
  <c r="I41" i="6"/>
  <c r="C41" i="6"/>
  <c r="M40" i="6"/>
  <c r="L40" i="6"/>
  <c r="I40" i="6"/>
  <c r="C40" i="6"/>
  <c r="G38" i="6"/>
  <c r="N42" i="1"/>
  <c r="O42" i="1"/>
  <c r="J42" i="1"/>
  <c r="K42" i="1"/>
  <c r="L47" i="6" l="1"/>
  <c r="C6" i="6"/>
  <c r="C5" i="6"/>
  <c r="C4" i="6"/>
  <c r="K38" i="6"/>
  <c r="J38" i="6"/>
  <c r="F38" i="6"/>
  <c r="I38" i="6" s="1"/>
  <c r="C31" i="6"/>
  <c r="C30" i="6"/>
  <c r="C29" i="6"/>
  <c r="C28" i="6"/>
  <c r="C27" i="6"/>
  <c r="M26" i="6"/>
  <c r="L26" i="6"/>
  <c r="I26" i="6"/>
  <c r="C26" i="6"/>
  <c r="M25" i="6"/>
  <c r="L25" i="6"/>
  <c r="I25" i="6"/>
  <c r="C25" i="6"/>
  <c r="M23" i="6"/>
  <c r="L23" i="6"/>
  <c r="I23" i="6"/>
  <c r="C23" i="6"/>
  <c r="M22" i="6"/>
  <c r="L22" i="6"/>
  <c r="I22" i="6"/>
  <c r="C22" i="6"/>
  <c r="M21" i="6"/>
  <c r="L21" i="6"/>
  <c r="I21" i="6"/>
  <c r="C21" i="6"/>
  <c r="K10" i="7" l="1"/>
  <c r="J10" i="7"/>
  <c r="G10" i="7"/>
  <c r="F10" i="7"/>
  <c r="K5" i="7"/>
  <c r="J5" i="7"/>
  <c r="G5" i="7"/>
  <c r="K73" i="1" l="1"/>
  <c r="O39" i="1"/>
  <c r="K39" i="1"/>
  <c r="J39" i="1"/>
  <c r="N66" i="1"/>
  <c r="O66" i="1"/>
  <c r="J66" i="1"/>
  <c r="K66" i="1"/>
  <c r="K102" i="1"/>
  <c r="K104" i="1"/>
  <c r="K125" i="1"/>
  <c r="K87" i="1"/>
  <c r="O76" i="1"/>
  <c r="J76" i="1"/>
  <c r="K76" i="1"/>
  <c r="F2" i="4" l="1"/>
  <c r="G9" i="3"/>
  <c r="F9" i="3"/>
  <c r="N61" i="1"/>
  <c r="J61" i="1"/>
  <c r="N23" i="1"/>
  <c r="O23" i="1"/>
  <c r="J23" i="1"/>
  <c r="K23" i="1"/>
  <c r="K13" i="7" l="1"/>
  <c r="J13" i="7"/>
  <c r="G13" i="7"/>
  <c r="F13" i="7"/>
  <c r="K12" i="7"/>
  <c r="J12" i="7"/>
  <c r="G12" i="7"/>
  <c r="K9" i="7"/>
  <c r="J9" i="7"/>
  <c r="G9" i="7"/>
  <c r="F9" i="7"/>
  <c r="K6" i="7"/>
  <c r="J6" i="7"/>
  <c r="G6" i="7"/>
  <c r="F6" i="7"/>
  <c r="F16" i="7" s="1"/>
  <c r="K4" i="7"/>
  <c r="J4" i="7"/>
  <c r="G4" i="7"/>
  <c r="K3" i="7"/>
  <c r="J3" i="7"/>
  <c r="G3" i="7"/>
  <c r="J16" i="7" l="1"/>
  <c r="K16" i="7"/>
  <c r="G16" i="7"/>
  <c r="K19" i="6"/>
  <c r="J19" i="6"/>
  <c r="G19" i="6"/>
  <c r="F19" i="6"/>
  <c r="M18" i="6"/>
  <c r="L18" i="6"/>
  <c r="I18" i="6"/>
  <c r="H18" i="6"/>
  <c r="M17" i="6"/>
  <c r="L17" i="6"/>
  <c r="M16" i="6"/>
  <c r="L16" i="6"/>
  <c r="M14" i="6"/>
  <c r="L14" i="6"/>
  <c r="H14" i="6"/>
  <c r="M13" i="6"/>
  <c r="L13" i="6"/>
  <c r="C13" i="6"/>
  <c r="M37" i="6"/>
  <c r="L37" i="6"/>
  <c r="I37" i="6"/>
  <c r="H37" i="6"/>
  <c r="M36" i="6"/>
  <c r="L36" i="6"/>
  <c r="M32" i="6"/>
  <c r="L32" i="6"/>
  <c r="M31" i="6"/>
  <c r="L31" i="6"/>
  <c r="M30" i="6"/>
  <c r="L30" i="6"/>
  <c r="M29" i="6"/>
  <c r="L29" i="6"/>
  <c r="H29" i="6"/>
  <c r="M28" i="6"/>
  <c r="L28" i="6"/>
  <c r="M27" i="6"/>
  <c r="L27" i="6"/>
  <c r="M11" i="6"/>
  <c r="L11" i="6"/>
  <c r="M10" i="6"/>
  <c r="L10" i="6"/>
  <c r="C10" i="6"/>
  <c r="K8" i="6"/>
  <c r="J8" i="6"/>
  <c r="H8" i="6"/>
  <c r="G8" i="6"/>
  <c r="F8" i="6"/>
  <c r="M7" i="6"/>
  <c r="L7" i="6"/>
  <c r="M6" i="6"/>
  <c r="L6" i="6"/>
  <c r="M5" i="6"/>
  <c r="L5" i="6"/>
  <c r="M4" i="6"/>
  <c r="L4" i="6"/>
  <c r="M3" i="6"/>
  <c r="L3" i="6"/>
  <c r="C3" i="6"/>
  <c r="F7" i="5"/>
  <c r="F6" i="5"/>
  <c r="F4" i="5"/>
  <c r="F2" i="5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8" i="4"/>
  <c r="F6" i="4"/>
  <c r="F5" i="4"/>
  <c r="F4" i="4"/>
  <c r="F3" i="4"/>
  <c r="G29" i="3"/>
  <c r="F29" i="3"/>
  <c r="G24" i="3"/>
  <c r="F24" i="3"/>
  <c r="G22" i="3"/>
  <c r="F22" i="3"/>
  <c r="G15" i="3"/>
  <c r="F15" i="3"/>
  <c r="F4" i="3"/>
  <c r="G31" i="2"/>
  <c r="F31" i="2"/>
  <c r="G24" i="2"/>
  <c r="F24" i="2"/>
  <c r="G22" i="2"/>
  <c r="F22" i="2"/>
  <c r="G21" i="2"/>
  <c r="F21" i="2"/>
  <c r="G19" i="2"/>
  <c r="F19" i="2"/>
  <c r="G16" i="2"/>
  <c r="F16" i="2"/>
  <c r="G11" i="2"/>
  <c r="F11" i="2"/>
  <c r="F10" i="2"/>
  <c r="F9" i="2"/>
  <c r="L209" i="1"/>
  <c r="H209" i="1"/>
  <c r="F209" i="1"/>
  <c r="M185" i="1"/>
  <c r="N185" i="1" s="1"/>
  <c r="I185" i="1"/>
  <c r="M118" i="1"/>
  <c r="N118" i="1" s="1"/>
  <c r="I118" i="1"/>
  <c r="K109" i="1"/>
  <c r="K108" i="1"/>
  <c r="K107" i="1"/>
  <c r="K106" i="1"/>
  <c r="K105" i="1"/>
  <c r="K103" i="1"/>
  <c r="K101" i="1"/>
  <c r="K100" i="1"/>
  <c r="K99" i="1"/>
  <c r="K97" i="1"/>
  <c r="K96" i="1"/>
  <c r="K95" i="1"/>
  <c r="K94" i="1"/>
  <c r="K93" i="1"/>
  <c r="K92" i="1"/>
  <c r="K91" i="1"/>
  <c r="K90" i="1"/>
  <c r="K89" i="1"/>
  <c r="K88" i="1"/>
  <c r="K86" i="1"/>
  <c r="K85" i="1"/>
  <c r="K84" i="1"/>
  <c r="O82" i="1"/>
  <c r="N82" i="1"/>
  <c r="K82" i="1"/>
  <c r="O81" i="1"/>
  <c r="N81" i="1"/>
  <c r="K81" i="1"/>
  <c r="O80" i="1"/>
  <c r="N80" i="1"/>
  <c r="K80" i="1"/>
  <c r="O79" i="1"/>
  <c r="N79" i="1"/>
  <c r="K79" i="1"/>
  <c r="O78" i="1"/>
  <c r="N78" i="1"/>
  <c r="K78" i="1"/>
  <c r="O77" i="1"/>
  <c r="N77" i="1"/>
  <c r="K77" i="1"/>
  <c r="O31" i="1"/>
  <c r="N31" i="1"/>
  <c r="K31" i="1"/>
  <c r="O75" i="1"/>
  <c r="N75" i="1"/>
  <c r="K75" i="1"/>
  <c r="O74" i="1"/>
  <c r="N74" i="1"/>
  <c r="K74" i="1"/>
  <c r="O73" i="1"/>
  <c r="N73" i="1"/>
  <c r="O72" i="1"/>
  <c r="N72" i="1"/>
  <c r="K72" i="1"/>
  <c r="O71" i="1"/>
  <c r="N71" i="1"/>
  <c r="K71" i="1"/>
  <c r="O70" i="1"/>
  <c r="N70" i="1"/>
  <c r="K70" i="1"/>
  <c r="O69" i="1"/>
  <c r="N69" i="1"/>
  <c r="K69" i="1"/>
  <c r="O68" i="1"/>
  <c r="N68" i="1"/>
  <c r="K68" i="1"/>
  <c r="O67" i="1"/>
  <c r="N67" i="1"/>
  <c r="K67" i="1"/>
  <c r="O65" i="1"/>
  <c r="N65" i="1"/>
  <c r="K65" i="1"/>
  <c r="O64" i="1"/>
  <c r="N64" i="1"/>
  <c r="K64" i="1"/>
  <c r="O63" i="1"/>
  <c r="N63" i="1"/>
  <c r="K63" i="1"/>
  <c r="J63" i="1"/>
  <c r="O62" i="1"/>
  <c r="N62" i="1"/>
  <c r="K62" i="1"/>
  <c r="O61" i="1"/>
  <c r="K61" i="1"/>
  <c r="O60" i="1"/>
  <c r="N60" i="1"/>
  <c r="K60" i="1"/>
  <c r="O59" i="1"/>
  <c r="N59" i="1"/>
  <c r="K59" i="1"/>
  <c r="J59" i="1"/>
  <c r="O58" i="1"/>
  <c r="N58" i="1"/>
  <c r="K58" i="1"/>
  <c r="O57" i="1"/>
  <c r="N57" i="1"/>
  <c r="K57" i="1"/>
  <c r="O56" i="1"/>
  <c r="N56" i="1"/>
  <c r="K56" i="1"/>
  <c r="J56" i="1"/>
  <c r="O55" i="1"/>
  <c r="N55" i="1"/>
  <c r="K55" i="1"/>
  <c r="O54" i="1"/>
  <c r="N54" i="1"/>
  <c r="K54" i="1"/>
  <c r="J54" i="1"/>
  <c r="O53" i="1"/>
  <c r="N53" i="1"/>
  <c r="K53" i="1"/>
  <c r="O52" i="1"/>
  <c r="N52" i="1"/>
  <c r="J52" i="1"/>
  <c r="O51" i="1"/>
  <c r="N51" i="1"/>
  <c r="K51" i="1"/>
  <c r="O50" i="1"/>
  <c r="N50" i="1"/>
  <c r="J50" i="1"/>
  <c r="O48" i="1"/>
  <c r="N48" i="1"/>
  <c r="K48" i="1"/>
  <c r="O47" i="1"/>
  <c r="N47" i="1"/>
  <c r="K47" i="1"/>
  <c r="O46" i="1"/>
  <c r="N46" i="1"/>
  <c r="K46" i="1"/>
  <c r="O45" i="1"/>
  <c r="N45" i="1"/>
  <c r="K45" i="1"/>
  <c r="O44" i="1"/>
  <c r="N44" i="1"/>
  <c r="K44" i="1"/>
  <c r="O49" i="1"/>
  <c r="N49" i="1"/>
  <c r="K49" i="1"/>
  <c r="J49" i="1"/>
  <c r="O43" i="1"/>
  <c r="N43" i="1"/>
  <c r="K43" i="1"/>
  <c r="J43" i="1"/>
  <c r="O41" i="1"/>
  <c r="N41" i="1"/>
  <c r="K41" i="1"/>
  <c r="O40" i="1"/>
  <c r="N40" i="1"/>
  <c r="K40" i="1"/>
  <c r="O38" i="1"/>
  <c r="N38" i="1"/>
  <c r="K38" i="1"/>
  <c r="J38" i="1"/>
  <c r="O37" i="1"/>
  <c r="N37" i="1"/>
  <c r="K37" i="1"/>
  <c r="O36" i="1"/>
  <c r="N36" i="1"/>
  <c r="K36" i="1"/>
  <c r="J36" i="1"/>
  <c r="O35" i="1"/>
  <c r="N35" i="1"/>
  <c r="K35" i="1"/>
  <c r="O34" i="1"/>
  <c r="N34" i="1"/>
  <c r="K34" i="1"/>
  <c r="O32" i="1"/>
  <c r="N32" i="1"/>
  <c r="K32" i="1"/>
  <c r="J32" i="1"/>
  <c r="O30" i="1"/>
  <c r="N30" i="1"/>
  <c r="K30" i="1"/>
  <c r="O29" i="1"/>
  <c r="N29" i="1"/>
  <c r="K29" i="1"/>
  <c r="O28" i="1"/>
  <c r="N28" i="1"/>
  <c r="K28" i="1"/>
  <c r="J28" i="1"/>
  <c r="O27" i="1"/>
  <c r="N27" i="1"/>
  <c r="K27" i="1"/>
  <c r="J27" i="1"/>
  <c r="O26" i="1"/>
  <c r="N26" i="1"/>
  <c r="K26" i="1"/>
  <c r="O25" i="1"/>
  <c r="N25" i="1"/>
  <c r="K25" i="1"/>
  <c r="O24" i="1"/>
  <c r="N24" i="1"/>
  <c r="K24" i="1"/>
  <c r="O22" i="1"/>
  <c r="N22" i="1"/>
  <c r="K22" i="1"/>
  <c r="O21" i="1"/>
  <c r="N21" i="1"/>
  <c r="K21" i="1"/>
  <c r="O20" i="1"/>
  <c r="N20" i="1"/>
  <c r="K20" i="1"/>
  <c r="O19" i="1"/>
  <c r="N19" i="1"/>
  <c r="K19" i="1"/>
  <c r="O18" i="1"/>
  <c r="N18" i="1"/>
  <c r="K18" i="1"/>
  <c r="O17" i="1"/>
  <c r="N17" i="1"/>
  <c r="K17" i="1"/>
  <c r="O16" i="1"/>
  <c r="N16" i="1"/>
  <c r="K16" i="1"/>
  <c r="O15" i="1"/>
  <c r="N15" i="1"/>
  <c r="K15" i="1"/>
  <c r="O14" i="1"/>
  <c r="N14" i="1"/>
  <c r="K14" i="1"/>
  <c r="O13" i="1"/>
  <c r="N13" i="1"/>
  <c r="K13" i="1"/>
  <c r="O12" i="1"/>
  <c r="N12" i="1"/>
  <c r="K12" i="1"/>
  <c r="O11" i="1"/>
  <c r="N11" i="1"/>
  <c r="K11" i="1"/>
  <c r="O10" i="1"/>
  <c r="N10" i="1"/>
  <c r="K10" i="1"/>
  <c r="O9" i="1"/>
  <c r="N9" i="1"/>
  <c r="K9" i="1"/>
  <c r="O8" i="1"/>
  <c r="N8" i="1"/>
  <c r="K8" i="1"/>
  <c r="O7" i="1"/>
  <c r="N7" i="1"/>
  <c r="K7" i="1"/>
  <c r="J7" i="1"/>
  <c r="O6" i="1"/>
  <c r="N6" i="1"/>
  <c r="K6" i="1"/>
  <c r="O5" i="1"/>
  <c r="N5" i="1"/>
  <c r="K5" i="1"/>
  <c r="J5" i="1"/>
  <c r="J3" i="1" s="1"/>
  <c r="O4" i="1"/>
  <c r="N4" i="1"/>
  <c r="K4" i="1"/>
  <c r="M3" i="1"/>
  <c r="L3" i="1"/>
  <c r="I3" i="1"/>
  <c r="H3" i="1"/>
  <c r="F3" i="1"/>
  <c r="J118" i="1" l="1"/>
  <c r="K118" i="1"/>
  <c r="K185" i="1"/>
  <c r="J185" i="1"/>
  <c r="H38" i="6"/>
  <c r="L38" i="6"/>
  <c r="I19" i="6"/>
  <c r="K3" i="1"/>
  <c r="O3" i="1"/>
  <c r="O209" i="1"/>
  <c r="N3" i="1"/>
  <c r="M209" i="1"/>
  <c r="I209" i="1"/>
  <c r="K209" i="1" s="1"/>
  <c r="H19" i="6"/>
  <c r="I8" i="6"/>
  <c r="M8" i="6"/>
  <c r="L8" i="6"/>
  <c r="L19" i="6"/>
  <c r="M19" i="6"/>
  <c r="M38" i="6"/>
  <c r="N209" i="1"/>
  <c r="J209" i="1" l="1"/>
</calcChain>
</file>

<file path=xl/sharedStrings.xml><?xml version="1.0" encoding="utf-8"?>
<sst xmlns="http://schemas.openxmlformats.org/spreadsheetml/2006/main" count="1226" uniqueCount="277">
  <si>
    <t>Место по выручке</t>
  </si>
  <si>
    <t>Оператор</t>
  </si>
  <si>
    <t>Специализация</t>
  </si>
  <si>
    <t>Количество участников группы</t>
  </si>
  <si>
    <t>Прибыль/Убыток  (млн. руб.)</t>
  </si>
  <si>
    <t>Отношение чистой прибыли к выручке (%)</t>
  </si>
  <si>
    <t>2019 г.</t>
  </si>
  <si>
    <t xml:space="preserve">2918 г. </t>
  </si>
  <si>
    <t>Динамика</t>
  </si>
  <si>
    <t>2019 год</t>
  </si>
  <si>
    <t>2018 год</t>
  </si>
  <si>
    <t>Динамика 2019/2018 (млн. руб.)</t>
  </si>
  <si>
    <t>Динамика 2019/2018 (%)</t>
  </si>
  <si>
    <t>1,2</t>
  </si>
  <si>
    <t>0</t>
  </si>
  <si>
    <t>Объединенный оператор Russ Outdoor/Вера Олимп/Лайса, в том числе:</t>
  </si>
  <si>
    <t>outdoor</t>
  </si>
  <si>
    <t>Russ Outdoor</t>
  </si>
  <si>
    <t>Вера-Олимп</t>
  </si>
  <si>
    <t>Лайса</t>
  </si>
  <si>
    <t xml:space="preserve">Gallery    </t>
  </si>
  <si>
    <t>Постер</t>
  </si>
  <si>
    <t>Игроник</t>
  </si>
  <si>
    <t>Шереметьево реклама</t>
  </si>
  <si>
    <t>airports</t>
  </si>
  <si>
    <t>Восток-Медиа</t>
  </si>
  <si>
    <t>ТМГ</t>
  </si>
  <si>
    <t>transit</t>
  </si>
  <si>
    <t>РАСВЭРО</t>
  </si>
  <si>
    <t>Проспект</t>
  </si>
  <si>
    <t>метро</t>
  </si>
  <si>
    <t>LBL</t>
  </si>
  <si>
    <t xml:space="preserve">AMS </t>
  </si>
  <si>
    <t>Лайса Диджитал</t>
  </si>
  <si>
    <t>Реклама-Центр (Санкт-Петербург)</t>
  </si>
  <si>
    <t xml:space="preserve">ТКС </t>
  </si>
  <si>
    <t>Russ Indoor</t>
  </si>
  <si>
    <t>indoor</t>
  </si>
  <si>
    <t xml:space="preserve">Indoor Russia     </t>
  </si>
  <si>
    <t>Russ Airport Media</t>
  </si>
  <si>
    <t>Маер</t>
  </si>
  <si>
    <t xml:space="preserve">Вестдиа Медиа </t>
  </si>
  <si>
    <t>РУАН/ХПО</t>
  </si>
  <si>
    <t>Лоджик Медиа</t>
  </si>
  <si>
    <t>Медиа Траст(Тульская Медиа Группа)</t>
  </si>
  <si>
    <t>ВинЭкс</t>
  </si>
  <si>
    <t>Чистый город</t>
  </si>
  <si>
    <t>Аэро-Медиа</t>
  </si>
  <si>
    <t>ДВ Outdoor</t>
  </si>
  <si>
    <t>ГРАНД</t>
  </si>
  <si>
    <t>Дрим</t>
  </si>
  <si>
    <t xml:space="preserve">РИМ </t>
  </si>
  <si>
    <t>Террапроект</t>
  </si>
  <si>
    <t>Ректол</t>
  </si>
  <si>
    <t>РА "Мост"/VolgaOutdoor</t>
  </si>
  <si>
    <t>outdoor, transit</t>
  </si>
  <si>
    <t>3 АРТ</t>
  </si>
  <si>
    <t>Sunlight Outdoor</t>
  </si>
  <si>
    <t>Солнечный круг</t>
  </si>
  <si>
    <t>Неон-Арт</t>
  </si>
  <si>
    <t>-</t>
  </si>
  <si>
    <t>North Star Media</t>
  </si>
  <si>
    <t>Русский имидж</t>
  </si>
  <si>
    <t>HD Outdoor</t>
  </si>
  <si>
    <t>Clumba</t>
  </si>
  <si>
    <t>Слон</t>
  </si>
  <si>
    <t>Армада</t>
  </si>
  <si>
    <t>Advance Group</t>
  </si>
  <si>
    <t>Максмедиагрупп</t>
  </si>
  <si>
    <t xml:space="preserve"> outdoor</t>
  </si>
  <si>
    <t>Intention</t>
  </si>
  <si>
    <t>outdoor, indoor</t>
  </si>
  <si>
    <t>BlackBord</t>
  </si>
  <si>
    <t>MaxVision</t>
  </si>
  <si>
    <t>SCG Group</t>
  </si>
  <si>
    <t>Революция рекламы</t>
  </si>
  <si>
    <t>BBB (Крым)</t>
  </si>
  <si>
    <t>ИМЛБРЭН</t>
  </si>
  <si>
    <t>Реклама в дом</t>
  </si>
  <si>
    <t>North-West Outdoor</t>
  </si>
  <si>
    <t>Элвис</t>
  </si>
  <si>
    <t>Стрит Медиа</t>
  </si>
  <si>
    <t>СЛОВО</t>
  </si>
  <si>
    <t>Future Media</t>
  </si>
  <si>
    <t>ОРЕНЗНАКЪ</t>
  </si>
  <si>
    <t>Афэкс-Софт</t>
  </si>
  <si>
    <t>Dars</t>
  </si>
  <si>
    <t>Сити -Формат</t>
  </si>
  <si>
    <t>Русмедиа</t>
  </si>
  <si>
    <t>Гарант Реги</t>
  </si>
  <si>
    <t>Мольберт и Братья</t>
  </si>
  <si>
    <t>outdoor/transit</t>
  </si>
  <si>
    <t>Рост-Тверь</t>
  </si>
  <si>
    <t>А1 ГОРОДСКАЯ ИНФОРМАЦИЯ</t>
  </si>
  <si>
    <t>КРЕАТИВНОЕ БЮРО "СИНИЙ ФОН"</t>
  </si>
  <si>
    <t>Актив-СП</t>
  </si>
  <si>
    <t>Здравпросвет</t>
  </si>
  <si>
    <t>СТА</t>
  </si>
  <si>
    <t>АЙС</t>
  </si>
  <si>
    <t>Арт Мастер</t>
  </si>
  <si>
    <t>Джем Медиа</t>
  </si>
  <si>
    <t>Ника Медиа</t>
  </si>
  <si>
    <t>Синема 360</t>
  </si>
  <si>
    <t>cinema</t>
  </si>
  <si>
    <t>М Инвест</t>
  </si>
  <si>
    <t>Глобус (Краснодар)</t>
  </si>
  <si>
    <t>Мега Сайн</t>
  </si>
  <si>
    <t>Медиа 1 (Саратов)</t>
  </si>
  <si>
    <t>3х6 группа компаний</t>
  </si>
  <si>
    <t>Визарт (Петрозаводск)</t>
  </si>
  <si>
    <t>Линия</t>
  </si>
  <si>
    <t>Стимул Трейд</t>
  </si>
  <si>
    <t>Медиа Партнер</t>
  </si>
  <si>
    <t>Медиаполе</t>
  </si>
  <si>
    <t>GMG</t>
  </si>
  <si>
    <t>АРК</t>
  </si>
  <si>
    <t>Пчела</t>
  </si>
  <si>
    <t>Эфир</t>
  </si>
  <si>
    <t>Реклайн</t>
  </si>
  <si>
    <t>Афиша (Тула)</t>
  </si>
  <si>
    <t>Новый берег</t>
  </si>
  <si>
    <t>Партия</t>
  </si>
  <si>
    <t>Элефант-Проспект</t>
  </si>
  <si>
    <t>Браво</t>
  </si>
  <si>
    <t>Клевер</t>
  </si>
  <si>
    <t>РА Навсегда</t>
  </si>
  <si>
    <t>Инициатива (RED MEDIA GROUP)</t>
  </si>
  <si>
    <t>Инфо-Ю</t>
  </si>
  <si>
    <t>Экспресс Сити</t>
  </si>
  <si>
    <t>Маршрут Медиа</t>
  </si>
  <si>
    <t>Медиа-Системы</t>
  </si>
  <si>
    <t>GREYHOUND</t>
  </si>
  <si>
    <t>АРТДИ</t>
  </si>
  <si>
    <t>Рекстар (Домино)</t>
  </si>
  <si>
    <t>Абсолют</t>
  </si>
  <si>
    <t>Атлантис</t>
  </si>
  <si>
    <t>IQ</t>
  </si>
  <si>
    <t>РА Европа Медиа (Новокузнецк)</t>
  </si>
  <si>
    <t>Парадигма</t>
  </si>
  <si>
    <t>Реклама 71</t>
  </si>
  <si>
    <t>Мега Ком</t>
  </si>
  <si>
    <t xml:space="preserve">Ноль Один Outdoor  </t>
  </si>
  <si>
    <t xml:space="preserve">outdoor   </t>
  </si>
  <si>
    <t>ПроРиэлт</t>
  </si>
  <si>
    <t>Марис-M</t>
  </si>
  <si>
    <t>Ориентир М</t>
  </si>
  <si>
    <t>Гравитация</t>
  </si>
  <si>
    <t>Globus Outdoor</t>
  </si>
  <si>
    <t>Ночной проспект Плюс</t>
  </si>
  <si>
    <t>Public Media</t>
  </si>
  <si>
    <t>Бумеранг</t>
  </si>
  <si>
    <t>АФГ Продакшен</t>
  </si>
  <si>
    <t>Иваново-Реклама</t>
  </si>
  <si>
    <t>Адвертисмент</t>
  </si>
  <si>
    <t>Индор Груп</t>
  </si>
  <si>
    <t>Реальное время</t>
  </si>
  <si>
    <t>РА Прогресс (Реклама Лифт)</t>
  </si>
  <si>
    <t>Прайм-Тайм</t>
  </si>
  <si>
    <t>Максимум</t>
  </si>
  <si>
    <t xml:space="preserve">Паритет               </t>
  </si>
  <si>
    <t>Форсаж</t>
  </si>
  <si>
    <t>РИМ (Брянск)</t>
  </si>
  <si>
    <t>РА Город</t>
  </si>
  <si>
    <t xml:space="preserve">Барокко       </t>
  </si>
  <si>
    <t xml:space="preserve"> indoor</t>
  </si>
  <si>
    <t>РА Крутон</t>
  </si>
  <si>
    <t>Идеал Медиа</t>
  </si>
  <si>
    <t xml:space="preserve"> transit</t>
  </si>
  <si>
    <t>Камея</t>
  </si>
  <si>
    <t>Гриф</t>
  </si>
  <si>
    <t xml:space="preserve">Компаньон </t>
  </si>
  <si>
    <t>Реал Сити</t>
  </si>
  <si>
    <t xml:space="preserve">Nebo.digital </t>
  </si>
  <si>
    <t>Лим-Холдинг</t>
  </si>
  <si>
    <t>Место</t>
  </si>
  <si>
    <t>2018 г.</t>
  </si>
  <si>
    <t>млн. руб.</t>
  </si>
  <si>
    <t>%</t>
  </si>
  <si>
    <t>Неон*</t>
  </si>
  <si>
    <t>аэропорты</t>
  </si>
  <si>
    <t>специализированные indoor-операторы</t>
  </si>
  <si>
    <t>другие специализированные transit-операторы</t>
  </si>
  <si>
    <t>Объём продаж за 2019 год по оценке AdMetrix, млн. руб.</t>
  </si>
  <si>
    <t>Ситибилборд</t>
  </si>
  <si>
    <t>Северная столица</t>
  </si>
  <si>
    <t>Ректол/Ронто</t>
  </si>
  <si>
    <t>Стрит-лайн</t>
  </si>
  <si>
    <t>ДВ Outdoor/L.A.B. COMPANY</t>
  </si>
  <si>
    <t>Главреклампроект/Сокол-Веста</t>
  </si>
  <si>
    <t>21 ВЕК-ТВ*</t>
  </si>
  <si>
    <t>Рекламист*</t>
  </si>
  <si>
    <t>РБС*</t>
  </si>
  <si>
    <t xml:space="preserve">Волгобалт Медиа </t>
  </si>
  <si>
    <t>Мособлреклама*</t>
  </si>
  <si>
    <t>Выручка (млн.руб.) по бух.отчетности</t>
  </si>
  <si>
    <t>*Данные по выручке и прибыли оператора отсутствуют в открытом доступе и приведены оценочно.</t>
  </si>
  <si>
    <t xml:space="preserve">Место в общем рейтинге </t>
  </si>
  <si>
    <t>Игроник**</t>
  </si>
  <si>
    <t>Формат СК</t>
  </si>
  <si>
    <t>Перспектива (Н.Новгород)</t>
  </si>
  <si>
    <t>Реклама Сервис (Калуга)</t>
  </si>
  <si>
    <t xml:space="preserve">*Финансове показатели оператора за 2019 год отсутствуют в открытом доступе и приведены оценочно либо на основе данных AdMetrix. </t>
  </si>
  <si>
    <t>**Часть выручки оператора может быть не учтена в связи с наличием в структуре оператора ИП.</t>
  </si>
  <si>
    <t>Дрим**</t>
  </si>
  <si>
    <t>Аляска**</t>
  </si>
  <si>
    <t>Зонд реклама**</t>
  </si>
  <si>
    <t>Sport Media Group**</t>
  </si>
  <si>
    <t>Аскона**</t>
  </si>
  <si>
    <t>Эстетика**</t>
  </si>
  <si>
    <t>Позитив**</t>
  </si>
  <si>
    <t>Белая полоса**</t>
  </si>
  <si>
    <t>РА Реклама Онлайн**</t>
  </si>
  <si>
    <t>Лайф**</t>
  </si>
  <si>
    <t>Два слона**</t>
  </si>
  <si>
    <t>РПК Цвет**</t>
  </si>
  <si>
    <t>ИМЛБРЭН**</t>
  </si>
  <si>
    <t>Чистый город**</t>
  </si>
  <si>
    <t>Евромедиа**</t>
  </si>
  <si>
    <t>Арсенал Аутдоор**</t>
  </si>
  <si>
    <t>Альбион/Скайлайн**</t>
  </si>
  <si>
    <t>Ночной проспект**</t>
  </si>
  <si>
    <t>Неон-Арт**</t>
  </si>
  <si>
    <t>Хэт-трик**</t>
  </si>
  <si>
    <t>Дизайн Мастер**</t>
  </si>
  <si>
    <t>Элис**</t>
  </si>
  <si>
    <t>Медиатрон**</t>
  </si>
  <si>
    <t>Прибыль в 2019 г., млн. руб.</t>
  </si>
  <si>
    <t>Прибыль/ убыток в 2018 г., млн. руб.</t>
  </si>
  <si>
    <t>Динамика, млн. руб.</t>
  </si>
  <si>
    <t>Выручка (млн.руб.)</t>
  </si>
  <si>
    <t>Убыток в 2019 г., млн. руб.</t>
  </si>
  <si>
    <t>Убыток/ прибыль в 2018 г., млн. руб.</t>
  </si>
  <si>
    <t>Выручка, млн.руб.</t>
  </si>
  <si>
    <t>Прибыль/Убыток, млн. руб.</t>
  </si>
  <si>
    <t>Динамика 2019/2018, млн. руб.</t>
  </si>
  <si>
    <t xml:space="preserve">** В выручке оператора преобладают доходы от медиабаинга и агентской деятельности. </t>
  </si>
  <si>
    <t>Постер***</t>
  </si>
  <si>
    <t>Игроник***</t>
  </si>
  <si>
    <t>ИТОГО:</t>
  </si>
  <si>
    <t>*** В выручке оператора значительна доля мелиабаинга или других видов неоператорской деятельности.</t>
  </si>
  <si>
    <t>AMS***</t>
  </si>
  <si>
    <t>ТМГ***</t>
  </si>
  <si>
    <t>* Выручка оператора не отражает доходы от продажи рекламы</t>
  </si>
  <si>
    <t>Nebo.digital*</t>
  </si>
  <si>
    <t>Итого:</t>
  </si>
  <si>
    <t>специализированные операторы большого формата</t>
  </si>
  <si>
    <t>Lift Media Group</t>
  </si>
  <si>
    <t>РА Диамант</t>
  </si>
  <si>
    <t>Городская афиша</t>
  </si>
  <si>
    <t>РГ Агни</t>
  </si>
  <si>
    <t>Борт 76</t>
  </si>
  <si>
    <t>3Д Медиа</t>
  </si>
  <si>
    <t>Какаду</t>
  </si>
  <si>
    <t>Продвижение (Уфа)</t>
  </si>
  <si>
    <t>Primavera</t>
  </si>
  <si>
    <t>Эдвер медиа</t>
  </si>
  <si>
    <t>Юг медиа</t>
  </si>
  <si>
    <t>Лотус</t>
  </si>
  <si>
    <t>Илан</t>
  </si>
  <si>
    <t>Риком</t>
  </si>
  <si>
    <t>Форрес</t>
  </si>
  <si>
    <t>Норд-Медиа (Архангельск)</t>
  </si>
  <si>
    <t>Факел</t>
  </si>
  <si>
    <t>Край</t>
  </si>
  <si>
    <t>Indoor Media</t>
  </si>
  <si>
    <t>РА Virgo</t>
  </si>
  <si>
    <t>Медиа сити (Казань)</t>
  </si>
  <si>
    <t>РА Янтарь</t>
  </si>
  <si>
    <t>outdoor, airports</t>
  </si>
  <si>
    <t>Крым Контакт</t>
  </si>
  <si>
    <t>Витта/Ремарко</t>
  </si>
  <si>
    <t>РИМ Медиа/Лариса-Сити</t>
  </si>
  <si>
    <t>Арт Сайд</t>
  </si>
  <si>
    <t>Вектор плюс</t>
  </si>
  <si>
    <t>21 ВЕК-ТВ</t>
  </si>
  <si>
    <t>Карус</t>
  </si>
  <si>
    <t>Оцикет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</si>
</sst>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_-* #,##0.00\ _₽_-;\-* #,##0.00\ _₽_-;_-* &quot;-&quot;??\ _₽_-;_-@_-"/>
    <numFmt numFmtId="165" formatCode="#,##0.0"/>
    <numFmt numFmtId="166" formatCode="0.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8"/>
      <color rgb="FF80808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rgb="FFFFFFFF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1"/>
      <color theme="0" tint="-0.249977111117893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0F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8" fillId="0" borderId="0">
      <alignment horizontal="left" vertical="top"/>
    </xf>
    <xf numFmtId="0" fontId="8" fillId="0" borderId="0">
      <alignment horizontal="right" vertical="top"/>
    </xf>
    <xf numFmtId="0" fontId="9" fillId="0" borderId="0">
      <alignment horizontal="left" vertical="top"/>
    </xf>
    <xf numFmtId="0" fontId="9" fillId="0" borderId="0">
      <alignment horizontal="right" vertical="top"/>
    </xf>
    <xf numFmtId="0" fontId="9" fillId="0" borderId="0">
      <alignment horizontal="center" vertical="top"/>
    </xf>
    <xf numFmtId="0" fontId="10" fillId="0" borderId="0">
      <alignment horizontal="left" vertical="top"/>
    </xf>
    <xf numFmtId="0" fontId="10" fillId="0" borderId="0">
      <alignment horizontal="right" vertical="top"/>
    </xf>
    <xf numFmtId="0" fontId="8" fillId="0" borderId="0">
      <alignment horizontal="left" vertical="top"/>
    </xf>
    <xf numFmtId="0" fontId="9" fillId="9" borderId="0">
      <alignment horizontal="left" vertical="top"/>
    </xf>
    <xf numFmtId="0" fontId="11" fillId="9" borderId="0">
      <alignment horizontal="right" vertical="top"/>
    </xf>
    <xf numFmtId="0" fontId="8" fillId="0" borderId="0">
      <alignment horizontal="right" vertical="top"/>
    </xf>
    <xf numFmtId="0" fontId="6" fillId="0" borderId="0">
      <alignment horizontal="left" vertical="top"/>
    </xf>
    <xf numFmtId="0" fontId="9" fillId="9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top"/>
    </xf>
    <xf numFmtId="0" fontId="11" fillId="0" borderId="0">
      <alignment horizontal="left" vertical="top"/>
    </xf>
    <xf numFmtId="0" fontId="9" fillId="0" borderId="0">
      <alignment horizontal="left" vertical="top"/>
    </xf>
    <xf numFmtId="0" fontId="9" fillId="0" borderId="0">
      <alignment horizontal="right" vertical="top"/>
    </xf>
    <xf numFmtId="43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10">
    <xf numFmtId="0" fontId="0" fillId="0" borderId="0" xfId="0"/>
    <xf numFmtId="165" fontId="0" fillId="0" borderId="0" xfId="1" applyNumberFormat="1" applyFont="1" applyAlignment="1"/>
    <xf numFmtId="3" fontId="0" fillId="0" borderId="0" xfId="1" applyNumberFormat="1" applyFont="1" applyAlignment="1"/>
    <xf numFmtId="1" fontId="5" fillId="0" borderId="0" xfId="0" applyNumberFormat="1" applyFont="1" applyAlignment="1"/>
    <xf numFmtId="0" fontId="0" fillId="0" borderId="0" xfId="0" applyFont="1" applyAlignment="1"/>
    <xf numFmtId="0" fontId="5" fillId="0" borderId="0" xfId="2" applyFont="1" applyAlignment="1"/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3" fillId="0" borderId="1" xfId="0" applyFont="1" applyBorder="1" applyAlignment="1"/>
    <xf numFmtId="0" fontId="5" fillId="0" borderId="1" xfId="0" applyFon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/>
    <xf numFmtId="0" fontId="6" fillId="0" borderId="1" xfId="0" applyFont="1" applyFill="1" applyBorder="1" applyAlignment="1"/>
    <xf numFmtId="0" fontId="5" fillId="0" borderId="1" xfId="0" applyFont="1" applyFill="1" applyBorder="1" applyAlignment="1">
      <alignment horizontal="center" vertical="center"/>
    </xf>
    <xf numFmtId="165" fontId="0" fillId="0" borderId="1" xfId="1" applyNumberFormat="1" applyFont="1" applyFill="1" applyBorder="1" applyAlignment="1">
      <alignment horizontal="center" vertical="center"/>
    </xf>
    <xf numFmtId="3" fontId="0" fillId="0" borderId="1" xfId="1" applyNumberFormat="1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/>
    </xf>
    <xf numFmtId="3" fontId="0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/>
    <xf numFmtId="3" fontId="0" fillId="2" borderId="1" xfId="1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165" fontId="0" fillId="0" borderId="1" xfId="1" applyNumberFormat="1" applyFont="1" applyBorder="1" applyAlignment="1"/>
    <xf numFmtId="165" fontId="0" fillId="0" borderId="1" xfId="1" applyNumberFormat="1" applyFont="1" applyFill="1" applyBorder="1" applyAlignment="1"/>
    <xf numFmtId="165" fontId="0" fillId="2" borderId="1" xfId="1" applyNumberFormat="1" applyFont="1" applyFill="1" applyBorder="1" applyAlignment="1"/>
    <xf numFmtId="0" fontId="0" fillId="0" borderId="1" xfId="0" applyFont="1" applyBorder="1" applyAlignment="1">
      <alignment horizontal="center" vertical="center"/>
    </xf>
    <xf numFmtId="0" fontId="0" fillId="4" borderId="0" xfId="0" applyFill="1"/>
    <xf numFmtId="0" fontId="0" fillId="2" borderId="0" xfId="0" applyFill="1"/>
    <xf numFmtId="0" fontId="0" fillId="6" borderId="0" xfId="0" applyFill="1"/>
    <xf numFmtId="0" fontId="0" fillId="5" borderId="0" xfId="0" applyFill="1"/>
    <xf numFmtId="0" fontId="0" fillId="3" borderId="0" xfId="0" applyFill="1"/>
    <xf numFmtId="0" fontId="0" fillId="0" borderId="0" xfId="0" applyBorder="1"/>
    <xf numFmtId="0" fontId="0" fillId="0" borderId="0" xfId="0" applyFill="1"/>
    <xf numFmtId="0" fontId="5" fillId="0" borderId="1" xfId="0" applyFont="1" applyFill="1" applyBorder="1" applyAlignment="1">
      <alignment horizontal="center" vertical="center" wrapText="1"/>
    </xf>
    <xf numFmtId="165" fontId="1" fillId="0" borderId="1" xfId="1" applyNumberFormat="1" applyFont="1" applyFill="1" applyBorder="1" applyAlignme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3" fontId="0" fillId="0" borderId="0" xfId="0" applyNumberFormat="1"/>
    <xf numFmtId="165" fontId="0" fillId="0" borderId="0" xfId="1" applyNumberFormat="1" applyFont="1" applyFill="1" applyAlignment="1">
      <alignment horizontal="center"/>
    </xf>
    <xf numFmtId="3" fontId="0" fillId="0" borderId="0" xfId="1" applyNumberFormat="1" applyFont="1" applyBorder="1" applyAlignment="1"/>
    <xf numFmtId="165" fontId="0" fillId="0" borderId="0" xfId="0" applyNumberFormat="1" applyBorder="1"/>
    <xf numFmtId="165" fontId="0" fillId="0" borderId="0" xfId="1" applyNumberFormat="1" applyFont="1" applyFill="1" applyBorder="1" applyAlignment="1"/>
    <xf numFmtId="3" fontId="0" fillId="0" borderId="0" xfId="1" applyNumberFormat="1" applyFont="1" applyFill="1" applyBorder="1" applyAlignme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3" fontId="0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3" fontId="0" fillId="0" borderId="1" xfId="1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/>
    <xf numFmtId="0" fontId="3" fillId="0" borderId="1" xfId="0" applyFont="1" applyBorder="1" applyAlignment="1">
      <alignment horizontal="center" vertical="center"/>
    </xf>
    <xf numFmtId="165" fontId="7" fillId="0" borderId="1" xfId="0" applyNumberFormat="1" applyFont="1" applyFill="1" applyBorder="1" applyAlignment="1"/>
    <xf numFmtId="165" fontId="7" fillId="0" borderId="1" xfId="0" applyNumberFormat="1" applyFont="1" applyBorder="1" applyAlignment="1">
      <alignment horizontal="center" vertical="center"/>
    </xf>
    <xf numFmtId="3" fontId="7" fillId="0" borderId="1" xfId="1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/>
    <xf numFmtId="0" fontId="5" fillId="4" borderId="1" xfId="0" applyFont="1" applyFill="1" applyBorder="1" applyAlignment="1">
      <alignment horizontal="center"/>
    </xf>
    <xf numFmtId="1" fontId="5" fillId="4" borderId="1" xfId="0" applyNumberFormat="1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" fontId="5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/>
    <xf numFmtId="0" fontId="5" fillId="5" borderId="1" xfId="0" applyFont="1" applyFill="1" applyBorder="1" applyAlignment="1">
      <alignment horizontal="center"/>
    </xf>
    <xf numFmtId="1" fontId="5" fillId="5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5" fillId="2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1" fontId="5" fillId="7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/>
    <xf numFmtId="0" fontId="5" fillId="7" borderId="1" xfId="0" applyFont="1" applyFill="1" applyBorder="1" applyAlignment="1">
      <alignment horizontal="center"/>
    </xf>
    <xf numFmtId="49" fontId="5" fillId="7" borderId="1" xfId="0" applyNumberFormat="1" applyFont="1" applyFill="1" applyBorder="1" applyAlignment="1">
      <alignment horizontal="center" vertical="center"/>
    </xf>
    <xf numFmtId="1" fontId="5" fillId="7" borderId="1" xfId="0" applyNumberFormat="1" applyFont="1" applyFill="1" applyBorder="1" applyAlignment="1">
      <alignment horizontal="center"/>
    </xf>
    <xf numFmtId="0" fontId="6" fillId="7" borderId="1" xfId="0" applyFont="1" applyFill="1" applyBorder="1" applyAlignment="1"/>
    <xf numFmtId="0" fontId="3" fillId="7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/>
    </xf>
    <xf numFmtId="1" fontId="5" fillId="6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/>
    <xf numFmtId="0" fontId="5" fillId="6" borderId="1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5" fillId="6" borderId="1" xfId="2" applyFont="1" applyFill="1" applyBorder="1" applyAlignment="1">
      <alignment horizontal="center" vertical="center"/>
    </xf>
    <xf numFmtId="1" fontId="5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/>
    <xf numFmtId="0" fontId="5" fillId="8" borderId="1" xfId="0" applyFont="1" applyFill="1" applyBorder="1" applyAlignment="1">
      <alignment horizontal="center"/>
    </xf>
    <xf numFmtId="1" fontId="5" fillId="8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/>
    <xf numFmtId="0" fontId="5" fillId="8" borderId="1" xfId="0" applyFont="1" applyFill="1" applyBorder="1" applyAlignment="1">
      <alignment horizontal="center" vertical="center"/>
    </xf>
    <xf numFmtId="0" fontId="0" fillId="8" borderId="0" xfId="0" applyFill="1"/>
    <xf numFmtId="165" fontId="0" fillId="4" borderId="1" xfId="1" applyNumberFormat="1" applyFont="1" applyFill="1" applyBorder="1" applyAlignment="1">
      <alignment horizontal="center" vertical="center"/>
    </xf>
    <xf numFmtId="3" fontId="0" fillId="4" borderId="1" xfId="0" applyNumberFormat="1" applyFont="1" applyFill="1" applyBorder="1" applyAlignment="1">
      <alignment horizontal="center" vertical="center"/>
    </xf>
    <xf numFmtId="3" fontId="0" fillId="4" borderId="1" xfId="1" applyNumberFormat="1" applyFont="1" applyFill="1" applyBorder="1" applyAlignment="1">
      <alignment horizontal="center" vertical="center"/>
    </xf>
    <xf numFmtId="165" fontId="3" fillId="4" borderId="1" xfId="1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3" fontId="3" fillId="4" borderId="1" xfId="1" applyNumberFormat="1" applyFont="1" applyFill="1" applyBorder="1" applyAlignment="1">
      <alignment horizontal="center" vertical="center"/>
    </xf>
    <xf numFmtId="165" fontId="0" fillId="5" borderId="1" xfId="1" applyNumberFormat="1" applyFont="1" applyFill="1" applyBorder="1" applyAlignment="1">
      <alignment horizontal="center" vertical="center"/>
    </xf>
    <xf numFmtId="3" fontId="0" fillId="5" borderId="1" xfId="0" applyNumberFormat="1" applyFont="1" applyFill="1" applyBorder="1" applyAlignment="1">
      <alignment horizontal="center" vertical="center"/>
    </xf>
    <xf numFmtId="3" fontId="0" fillId="5" borderId="1" xfId="1" applyNumberFormat="1" applyFont="1" applyFill="1" applyBorder="1" applyAlignment="1">
      <alignment horizontal="center" vertical="center"/>
    </xf>
    <xf numFmtId="165" fontId="0" fillId="2" borderId="1" xfId="1" applyNumberFormat="1" applyFont="1" applyFill="1" applyBorder="1" applyAlignment="1">
      <alignment horizontal="center" vertical="center"/>
    </xf>
    <xf numFmtId="3" fontId="0" fillId="2" borderId="1" xfId="0" applyNumberFormat="1" applyFont="1" applyFill="1" applyBorder="1" applyAlignment="1">
      <alignment horizontal="center" vertical="center"/>
    </xf>
    <xf numFmtId="165" fontId="0" fillId="7" borderId="1" xfId="1" applyNumberFormat="1" applyFont="1" applyFill="1" applyBorder="1" applyAlignment="1">
      <alignment horizontal="center" vertical="center"/>
    </xf>
    <xf numFmtId="3" fontId="0" fillId="7" borderId="1" xfId="0" applyNumberFormat="1" applyFont="1" applyFill="1" applyBorder="1" applyAlignment="1">
      <alignment horizontal="center" vertical="center"/>
    </xf>
    <xf numFmtId="3" fontId="0" fillId="7" borderId="1" xfId="1" applyNumberFormat="1" applyFont="1" applyFill="1" applyBorder="1" applyAlignment="1">
      <alignment horizontal="center" vertical="center"/>
    </xf>
    <xf numFmtId="1" fontId="0" fillId="7" borderId="1" xfId="0" applyNumberFormat="1" applyFont="1" applyFill="1" applyBorder="1" applyAlignment="1">
      <alignment horizontal="center" vertical="center"/>
    </xf>
    <xf numFmtId="165" fontId="3" fillId="7" borderId="1" xfId="1" applyNumberFormat="1" applyFont="1" applyFill="1" applyBorder="1" applyAlignment="1">
      <alignment horizontal="center" vertical="center"/>
    </xf>
    <xf numFmtId="1" fontId="3" fillId="7" borderId="1" xfId="0" applyNumberFormat="1" applyFont="1" applyFill="1" applyBorder="1" applyAlignment="1">
      <alignment horizontal="center" vertical="center"/>
    </xf>
    <xf numFmtId="3" fontId="3" fillId="7" borderId="1" xfId="1" applyNumberFormat="1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3" fontId="3" fillId="2" borderId="1" xfId="1" applyNumberFormat="1" applyFont="1" applyFill="1" applyBorder="1" applyAlignment="1">
      <alignment horizontal="center" vertical="center"/>
    </xf>
    <xf numFmtId="165" fontId="0" fillId="6" borderId="1" xfId="1" applyNumberFormat="1" applyFont="1" applyFill="1" applyBorder="1" applyAlignment="1">
      <alignment horizontal="center" vertical="center"/>
    </xf>
    <xf numFmtId="3" fontId="0" fillId="6" borderId="1" xfId="1" applyNumberFormat="1" applyFont="1" applyFill="1" applyBorder="1" applyAlignment="1">
      <alignment horizontal="center" vertical="center"/>
    </xf>
    <xf numFmtId="3" fontId="0" fillId="6" borderId="1" xfId="0" applyNumberFormat="1" applyFont="1" applyFill="1" applyBorder="1" applyAlignment="1">
      <alignment horizontal="center" vertical="center"/>
    </xf>
    <xf numFmtId="165" fontId="3" fillId="6" borderId="1" xfId="1" applyNumberFormat="1" applyFont="1" applyFill="1" applyBorder="1" applyAlignment="1">
      <alignment horizontal="center" vertical="center"/>
    </xf>
    <xf numFmtId="165" fontId="3" fillId="6" borderId="1" xfId="0" applyNumberFormat="1" applyFont="1" applyFill="1" applyBorder="1" applyAlignment="1">
      <alignment horizontal="center" vertical="center"/>
    </xf>
    <xf numFmtId="3" fontId="3" fillId="6" borderId="1" xfId="1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65" fontId="0" fillId="8" borderId="1" xfId="1" applyNumberFormat="1" applyFont="1" applyFill="1" applyBorder="1" applyAlignment="1">
      <alignment horizontal="center" vertical="center"/>
    </xf>
    <xf numFmtId="3" fontId="0" fillId="8" borderId="1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165" fontId="7" fillId="8" borderId="1" xfId="1" applyNumberFormat="1" applyFont="1" applyFill="1" applyBorder="1" applyAlignment="1">
      <alignment horizontal="center" vertical="center"/>
    </xf>
    <xf numFmtId="3" fontId="3" fillId="8" borderId="1" xfId="1" applyNumberFormat="1" applyFont="1" applyFill="1" applyBorder="1" applyAlignment="1">
      <alignment horizontal="center" vertical="center"/>
    </xf>
    <xf numFmtId="165" fontId="3" fillId="8" borderId="1" xfId="0" applyNumberFormat="1" applyFont="1" applyFill="1" applyBorder="1" applyAlignment="1">
      <alignment horizontal="center" vertical="center"/>
    </xf>
    <xf numFmtId="0" fontId="0" fillId="0" borderId="0" xfId="0"/>
    <xf numFmtId="0" fontId="7" fillId="0" borderId="0" xfId="24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0" borderId="1" xfId="0" applyFont="1" applyBorder="1"/>
    <xf numFmtId="0" fontId="5" fillId="0" borderId="1" xfId="24" applyFont="1" applyFill="1" applyBorder="1" applyAlignment="1">
      <alignment horizontal="center"/>
    </xf>
    <xf numFmtId="0" fontId="1" fillId="0" borderId="1" xfId="24" applyFill="1" applyBorder="1" applyAlignment="1">
      <alignment horizontal="center"/>
    </xf>
    <xf numFmtId="166" fontId="5" fillId="0" borderId="1" xfId="2" applyNumberFormat="1" applyFont="1" applyBorder="1" applyAlignment="1">
      <alignment horizontal="center" vertical="center"/>
    </xf>
    <xf numFmtId="0" fontId="7" fillId="0" borderId="1" xfId="24" applyFont="1" applyBorder="1"/>
    <xf numFmtId="0" fontId="1" fillId="0" borderId="1" xfId="24" applyBorder="1" applyAlignment="1">
      <alignment horizontal="center"/>
    </xf>
    <xf numFmtId="0" fontId="1" fillId="0" borderId="0" xfId="24" applyBorder="1" applyAlignment="1">
      <alignment horizontal="center"/>
    </xf>
    <xf numFmtId="166" fontId="5" fillId="0" borderId="0" xfId="2" applyNumberFormat="1" applyFont="1" applyAlignment="1">
      <alignment horizontal="center" vertical="center"/>
    </xf>
    <xf numFmtId="166" fontId="5" fillId="0" borderId="0" xfId="2" applyNumberFormat="1" applyFont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3" fontId="0" fillId="0" borderId="5" xfId="1" applyNumberFormat="1" applyFont="1" applyBorder="1" applyAlignment="1">
      <alignment horizontal="center" vertical="center"/>
    </xf>
    <xf numFmtId="3" fontId="0" fillId="0" borderId="5" xfId="1" applyNumberFormat="1" applyFont="1" applyFill="1" applyBorder="1" applyAlignment="1">
      <alignment horizontal="center" vertical="center"/>
    </xf>
    <xf numFmtId="0" fontId="1" fillId="0" borderId="1" xfId="24" applyBorder="1" applyAlignment="1">
      <alignment horizontal="center" vertical="center"/>
    </xf>
    <xf numFmtId="166" fontId="5" fillId="8" borderId="1" xfId="2" applyNumberFormat="1" applyFont="1" applyFill="1" applyBorder="1" applyAlignment="1">
      <alignment horizontal="center" vertical="center"/>
    </xf>
    <xf numFmtId="166" fontId="5" fillId="6" borderId="0" xfId="2" applyNumberFormat="1" applyFont="1" applyFill="1" applyAlignment="1">
      <alignment horizontal="center" vertical="center"/>
    </xf>
    <xf numFmtId="0" fontId="7" fillId="6" borderId="1" xfId="24" applyFont="1" applyFill="1" applyBorder="1"/>
    <xf numFmtId="0" fontId="1" fillId="6" borderId="1" xfId="24" applyFill="1" applyBorder="1" applyAlignment="1">
      <alignment horizontal="center"/>
    </xf>
    <xf numFmtId="166" fontId="5" fillId="6" borderId="1" xfId="2" applyNumberFormat="1" applyFont="1" applyFill="1" applyBorder="1" applyAlignment="1">
      <alignment horizontal="center" vertical="center"/>
    </xf>
    <xf numFmtId="165" fontId="0" fillId="7" borderId="1" xfId="1" applyNumberFormat="1" applyFont="1" applyFill="1" applyBorder="1" applyAlignment="1">
      <alignment horizontal="center"/>
    </xf>
    <xf numFmtId="3" fontId="0" fillId="7" borderId="1" xfId="1" applyNumberFormat="1" applyFont="1" applyFill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7" borderId="0" xfId="0" applyFill="1" applyAlignment="1">
      <alignment horizontal="center"/>
    </xf>
    <xf numFmtId="0" fontId="0" fillId="8" borderId="1" xfId="0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7" fillId="8" borderId="1" xfId="0" applyFont="1" applyFill="1" applyBorder="1" applyAlignment="1">
      <alignment horizontal="left"/>
    </xf>
    <xf numFmtId="0" fontId="7" fillId="0" borderId="1" xfId="24" applyFont="1" applyFill="1" applyBorder="1"/>
    <xf numFmtId="0" fontId="5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166" fontId="5" fillId="0" borderId="0" xfId="2" applyNumberFormat="1" applyFont="1" applyFill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/>
    </xf>
    <xf numFmtId="165" fontId="0" fillId="0" borderId="1" xfId="1" applyNumberFormat="1" applyFont="1" applyFill="1" applyBorder="1" applyAlignment="1">
      <alignment horizontal="center" vertical="center"/>
    </xf>
    <xf numFmtId="165" fontId="0" fillId="0" borderId="1" xfId="1" applyNumberFormat="1" applyFont="1" applyFill="1" applyBorder="1" applyAlignment="1">
      <alignment horizontal="center"/>
    </xf>
    <xf numFmtId="165" fontId="12" fillId="0" borderId="1" xfId="1" applyNumberFormat="1" applyFont="1" applyFill="1" applyBorder="1" applyAlignment="1">
      <alignment horizontal="center"/>
    </xf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165" fontId="0" fillId="0" borderId="1" xfId="1" applyNumberFormat="1" applyFont="1" applyFill="1" applyBorder="1" applyAlignment="1">
      <alignment horizontal="right" vertical="center"/>
    </xf>
    <xf numFmtId="0" fontId="0" fillId="0" borderId="0" xfId="0" applyFill="1" applyBorder="1"/>
    <xf numFmtId="3" fontId="0" fillId="0" borderId="0" xfId="1" applyNumberFormat="1" applyFont="1" applyFill="1" applyBorder="1" applyAlignment="1">
      <alignment horizontal="center" vertical="center"/>
    </xf>
    <xf numFmtId="165" fontId="0" fillId="6" borderId="1" xfId="1" applyNumberFormat="1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/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/>
    <xf numFmtId="0" fontId="3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166" fontId="5" fillId="0" borderId="1" xfId="2" applyNumberFormat="1" applyFont="1" applyFill="1" applyBorder="1" applyAlignment="1">
      <alignment horizontal="center" vertical="center"/>
    </xf>
    <xf numFmtId="165" fontId="0" fillId="0" borderId="0" xfId="1" applyNumberFormat="1" applyFont="1" applyFill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Fill="1" applyBorder="1" applyAlignment="1">
      <alignment horizontal="center" vertical="center"/>
    </xf>
    <xf numFmtId="0" fontId="1" fillId="0" borderId="1" xfId="24" applyFill="1" applyBorder="1" applyAlignment="1">
      <alignment horizontal="center" vertical="center"/>
    </xf>
  </cellXfs>
  <cellStyles count="26">
    <cellStyle name="S0" xfId="3"/>
    <cellStyle name="S1" xfId="4"/>
    <cellStyle name="S10" xfId="5"/>
    <cellStyle name="S11" xfId="6"/>
    <cellStyle name="S12" xfId="7"/>
    <cellStyle name="S13" xfId="8"/>
    <cellStyle name="S14" xfId="9"/>
    <cellStyle name="S15" xfId="10"/>
    <cellStyle name="S16" xfId="11"/>
    <cellStyle name="S17" xfId="12"/>
    <cellStyle name="S2" xfId="13"/>
    <cellStyle name="S3" xfId="14"/>
    <cellStyle name="S4" xfId="15"/>
    <cellStyle name="S5" xfId="16"/>
    <cellStyle name="S6" xfId="17"/>
    <cellStyle name="S7" xfId="18"/>
    <cellStyle name="S8" xfId="19"/>
    <cellStyle name="S9" xfId="20"/>
    <cellStyle name="Обычный" xfId="0" builtinId="0"/>
    <cellStyle name="Обычный 2" xfId="2"/>
    <cellStyle name="Обычный 3" xfId="22"/>
    <cellStyle name="Обычный 4" xfId="24"/>
    <cellStyle name="Финансовый" xfId="1" builtinId="3"/>
    <cellStyle name="Финансовый 2" xfId="23"/>
    <cellStyle name="Финансовый 3" xfId="25"/>
    <cellStyle name="Финансовый 4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6"/>
  <sheetViews>
    <sheetView topLeftCell="C176" workbookViewId="0">
      <selection activeCell="A7" sqref="A7:O208"/>
    </sheetView>
  </sheetViews>
  <sheetFormatPr defaultRowHeight="15" x14ac:dyDescent="0.25"/>
  <cols>
    <col min="3" max="3" width="10.140625" customWidth="1"/>
    <col min="4" max="4" width="37.5703125" customWidth="1"/>
    <col min="5" max="5" width="15.7109375" customWidth="1"/>
    <col min="6" max="6" width="12.42578125" customWidth="1"/>
    <col min="7" max="7" width="16.42578125" customWidth="1"/>
    <col min="10" max="10" width="12.28515625" customWidth="1"/>
    <col min="11" max="11" width="10.7109375" customWidth="1"/>
    <col min="14" max="14" width="10.5703125" customWidth="1"/>
    <col min="15" max="15" width="12" customWidth="1"/>
  </cols>
  <sheetData>
    <row r="1" spans="1:15" ht="15" customHeight="1" x14ac:dyDescent="0.25">
      <c r="A1" s="188" t="s">
        <v>0</v>
      </c>
      <c r="B1" s="189"/>
      <c r="C1" s="189"/>
      <c r="D1" s="190" t="s">
        <v>1</v>
      </c>
      <c r="E1" s="190" t="s">
        <v>2</v>
      </c>
      <c r="F1" s="190" t="s">
        <v>3</v>
      </c>
      <c r="G1" s="191" t="s">
        <v>182</v>
      </c>
      <c r="H1" s="190" t="s">
        <v>194</v>
      </c>
      <c r="I1" s="190"/>
      <c r="J1" s="190"/>
      <c r="K1" s="190"/>
      <c r="L1" s="190" t="s">
        <v>4</v>
      </c>
      <c r="M1" s="190"/>
      <c r="N1" s="190"/>
      <c r="O1" s="190" t="s">
        <v>5</v>
      </c>
    </row>
    <row r="2" spans="1:15" ht="60" x14ac:dyDescent="0.25">
      <c r="A2" s="46" t="s">
        <v>6</v>
      </c>
      <c r="B2" s="45" t="s">
        <v>7</v>
      </c>
      <c r="C2" s="45" t="s">
        <v>8</v>
      </c>
      <c r="D2" s="190"/>
      <c r="E2" s="190"/>
      <c r="F2" s="190"/>
      <c r="G2" s="192"/>
      <c r="H2" s="45" t="s">
        <v>9</v>
      </c>
      <c r="I2" s="45" t="s">
        <v>10</v>
      </c>
      <c r="J2" s="45" t="s">
        <v>11</v>
      </c>
      <c r="K2" s="45" t="s">
        <v>12</v>
      </c>
      <c r="L2" s="45" t="s">
        <v>9</v>
      </c>
      <c r="M2" s="45" t="s">
        <v>10</v>
      </c>
      <c r="N2" s="45" t="s">
        <v>11</v>
      </c>
      <c r="O2" s="190"/>
    </row>
    <row r="3" spans="1:15" ht="45" x14ac:dyDescent="0.25">
      <c r="A3" s="193">
        <v>1</v>
      </c>
      <c r="B3" s="195" t="s">
        <v>13</v>
      </c>
      <c r="C3" s="195" t="s">
        <v>14</v>
      </c>
      <c r="D3" s="94" t="s">
        <v>15</v>
      </c>
      <c r="E3" s="47" t="s">
        <v>16</v>
      </c>
      <c r="F3" s="47">
        <f>F4+F5+F6</f>
        <v>6</v>
      </c>
      <c r="G3" s="172">
        <v>10543.942432</v>
      </c>
      <c r="H3" s="15">
        <f>H4+H5+H6</f>
        <v>11524.68</v>
      </c>
      <c r="I3" s="10">
        <f>I4+I5+I6</f>
        <v>14050.938</v>
      </c>
      <c r="J3" s="10">
        <f>J4+J5+J6</f>
        <v>-2724.6289999999999</v>
      </c>
      <c r="K3" s="18">
        <f>H3*100/I3-100</f>
        <v>-17.979283660635332</v>
      </c>
      <c r="L3" s="10">
        <f>L4+L5+L6</f>
        <v>-309</v>
      </c>
      <c r="M3" s="10">
        <f>M4+M5+M6</f>
        <v>408.53199999999998</v>
      </c>
      <c r="N3" s="10">
        <f>L3-M3</f>
        <v>-717.53199999999993</v>
      </c>
      <c r="O3" s="18">
        <f>L3*100/H3</f>
        <v>-2.6812024281802183</v>
      </c>
    </row>
    <row r="4" spans="1:15" x14ac:dyDescent="0.25">
      <c r="A4" s="194"/>
      <c r="B4" s="196"/>
      <c r="C4" s="196"/>
      <c r="D4" s="95" t="s">
        <v>17</v>
      </c>
      <c r="E4" s="9" t="s">
        <v>16</v>
      </c>
      <c r="F4" s="9">
        <v>3</v>
      </c>
      <c r="G4" s="174"/>
      <c r="H4" s="48">
        <v>7453.3</v>
      </c>
      <c r="I4" s="49">
        <v>9666.9480000000003</v>
      </c>
      <c r="J4" s="49">
        <v>-2412.0189999999998</v>
      </c>
      <c r="K4" s="50">
        <f>H4*100/I4-100</f>
        <v>-22.899140452601998</v>
      </c>
      <c r="L4" s="49">
        <v>-576.6</v>
      </c>
      <c r="M4" s="49">
        <v>-134.5</v>
      </c>
      <c r="N4" s="49">
        <f>L4-M4</f>
        <v>-442.1</v>
      </c>
      <c r="O4" s="50">
        <f>L4*100/H4</f>
        <v>-7.7361705553244873</v>
      </c>
    </row>
    <row r="5" spans="1:15" x14ac:dyDescent="0.25">
      <c r="A5" s="194"/>
      <c r="B5" s="196"/>
      <c r="C5" s="196"/>
      <c r="D5" s="95" t="s">
        <v>18</v>
      </c>
      <c r="E5" s="9" t="s">
        <v>16</v>
      </c>
      <c r="F5" s="9">
        <v>2</v>
      </c>
      <c r="G5" s="174"/>
      <c r="H5" s="48">
        <v>2890.1</v>
      </c>
      <c r="I5" s="49">
        <v>2845.9</v>
      </c>
      <c r="J5" s="49">
        <f>H5-I5</f>
        <v>44.199999999999818</v>
      </c>
      <c r="K5" s="50">
        <f>H5*100/I5-100</f>
        <v>1.5531114937278119</v>
      </c>
      <c r="L5" s="49">
        <v>66.099999999999994</v>
      </c>
      <c r="M5" s="49">
        <v>103.63200000000001</v>
      </c>
      <c r="N5" s="49">
        <f t="shared" ref="N5:N75" si="0">L5-M5</f>
        <v>-37.532000000000011</v>
      </c>
      <c r="O5" s="50">
        <f t="shared" ref="O5:O76" si="1">L5*100/H5</f>
        <v>2.2871180927995569</v>
      </c>
    </row>
    <row r="6" spans="1:15" x14ac:dyDescent="0.25">
      <c r="A6" s="194"/>
      <c r="B6" s="196"/>
      <c r="C6" s="196"/>
      <c r="D6" s="95" t="s">
        <v>19</v>
      </c>
      <c r="E6" s="9" t="s">
        <v>16</v>
      </c>
      <c r="F6" s="9">
        <v>1</v>
      </c>
      <c r="G6" s="174"/>
      <c r="H6" s="48">
        <v>1181.28</v>
      </c>
      <c r="I6" s="49">
        <v>1538.09</v>
      </c>
      <c r="J6" s="49">
        <v>-356.81</v>
      </c>
      <c r="K6" s="50">
        <f>H6*100/I6-100</f>
        <v>-23.198252377949274</v>
      </c>
      <c r="L6" s="49">
        <v>201.5</v>
      </c>
      <c r="M6" s="49">
        <v>439.4</v>
      </c>
      <c r="N6" s="49">
        <f t="shared" si="0"/>
        <v>-237.89999999999998</v>
      </c>
      <c r="O6" s="50">
        <f t="shared" si="1"/>
        <v>17.057767845049437</v>
      </c>
    </row>
    <row r="7" spans="1:15" x14ac:dyDescent="0.25">
      <c r="A7" s="51">
        <v>2</v>
      </c>
      <c r="B7" s="52">
        <v>3</v>
      </c>
      <c r="C7" s="52">
        <f t="shared" ref="C7:C49" si="2">B7-A7</f>
        <v>1</v>
      </c>
      <c r="D7" s="12" t="s">
        <v>20</v>
      </c>
      <c r="E7" s="9" t="s">
        <v>16</v>
      </c>
      <c r="F7" s="9">
        <v>1</v>
      </c>
      <c r="G7" s="173">
        <v>5119.8630370000001</v>
      </c>
      <c r="H7" s="48">
        <v>3677.8</v>
      </c>
      <c r="I7" s="49">
        <v>3554.6</v>
      </c>
      <c r="J7" s="49">
        <f>H7-I7</f>
        <v>123.20000000000027</v>
      </c>
      <c r="K7" s="50">
        <f t="shared" ref="K7:K76" si="3">H7*100/I7-100</f>
        <v>3.4659314690823209</v>
      </c>
      <c r="L7" s="49">
        <v>-7.1</v>
      </c>
      <c r="M7" s="49">
        <v>-340.1</v>
      </c>
      <c r="N7" s="49">
        <f t="shared" si="0"/>
        <v>333</v>
      </c>
      <c r="O7" s="50">
        <f t="shared" si="1"/>
        <v>-0.19305019305019305</v>
      </c>
    </row>
    <row r="8" spans="1:15" x14ac:dyDescent="0.25">
      <c r="A8" s="51">
        <v>3</v>
      </c>
      <c r="B8" s="52">
        <v>4</v>
      </c>
      <c r="C8" s="52">
        <f t="shared" si="2"/>
        <v>1</v>
      </c>
      <c r="D8" s="12" t="s">
        <v>236</v>
      </c>
      <c r="E8" s="9" t="s">
        <v>16</v>
      </c>
      <c r="F8" s="9">
        <v>2</v>
      </c>
      <c r="G8" s="173">
        <v>932.39669000000004</v>
      </c>
      <c r="H8" s="48">
        <v>2435.3139999999999</v>
      </c>
      <c r="I8" s="49">
        <v>2529.5569999999998</v>
      </c>
      <c r="J8" s="49">
        <v>-94.242999999999995</v>
      </c>
      <c r="K8" s="50">
        <f t="shared" si="3"/>
        <v>-3.7256721236169028</v>
      </c>
      <c r="L8" s="49">
        <v>49.533999999999999</v>
      </c>
      <c r="M8" s="49">
        <v>4.18</v>
      </c>
      <c r="N8" s="49">
        <f t="shared" si="0"/>
        <v>45.353999999999999</v>
      </c>
      <c r="O8" s="50">
        <f t="shared" si="1"/>
        <v>2.0339882249270524</v>
      </c>
    </row>
    <row r="9" spans="1:15" x14ac:dyDescent="0.25">
      <c r="A9" s="51">
        <v>4</v>
      </c>
      <c r="B9" s="52">
        <v>7</v>
      </c>
      <c r="C9" s="52">
        <f t="shared" si="2"/>
        <v>3</v>
      </c>
      <c r="D9" s="12" t="s">
        <v>237</v>
      </c>
      <c r="E9" s="9" t="s">
        <v>16</v>
      </c>
      <c r="F9" s="9">
        <v>2</v>
      </c>
      <c r="G9" s="173">
        <v>193.39431099999999</v>
      </c>
      <c r="H9" s="48">
        <v>1751</v>
      </c>
      <c r="I9" s="49">
        <v>1292.068</v>
      </c>
      <c r="J9" s="49">
        <v>458.93200000000002</v>
      </c>
      <c r="K9" s="50">
        <f t="shared" si="3"/>
        <v>35.519183200884157</v>
      </c>
      <c r="L9" s="49">
        <v>188.81800000000001</v>
      </c>
      <c r="M9" s="49">
        <v>170.88200000000001</v>
      </c>
      <c r="N9" s="49">
        <f t="shared" si="0"/>
        <v>17.936000000000007</v>
      </c>
      <c r="O9" s="50">
        <f t="shared" si="1"/>
        <v>10.78343803540834</v>
      </c>
    </row>
    <row r="10" spans="1:15" x14ac:dyDescent="0.25">
      <c r="A10" s="51">
        <v>5</v>
      </c>
      <c r="B10" s="52">
        <v>5</v>
      </c>
      <c r="C10" s="52">
        <f t="shared" si="2"/>
        <v>0</v>
      </c>
      <c r="D10" s="12" t="s">
        <v>23</v>
      </c>
      <c r="E10" s="9" t="s">
        <v>24</v>
      </c>
      <c r="F10" s="9">
        <v>1</v>
      </c>
      <c r="G10" s="175"/>
      <c r="H10" s="48">
        <v>1415.9880000000001</v>
      </c>
      <c r="I10" s="49">
        <v>2013.3</v>
      </c>
      <c r="J10" s="49">
        <v>-597.31200000000001</v>
      </c>
      <c r="K10" s="50">
        <f t="shared" si="3"/>
        <v>-29.668305766651756</v>
      </c>
      <c r="L10" s="49">
        <v>192.18600000000001</v>
      </c>
      <c r="M10" s="49">
        <v>259.8</v>
      </c>
      <c r="N10" s="49">
        <f t="shared" si="0"/>
        <v>-67.614000000000004</v>
      </c>
      <c r="O10" s="50">
        <f t="shared" si="1"/>
        <v>13.572572648920755</v>
      </c>
    </row>
    <row r="11" spans="1:15" x14ac:dyDescent="0.25">
      <c r="A11" s="51">
        <v>6</v>
      </c>
      <c r="B11" s="52">
        <v>18</v>
      </c>
      <c r="C11" s="52">
        <f t="shared" si="2"/>
        <v>12</v>
      </c>
      <c r="D11" s="12" t="s">
        <v>25</v>
      </c>
      <c r="E11" s="9" t="s">
        <v>16</v>
      </c>
      <c r="F11" s="9">
        <v>4</v>
      </c>
      <c r="G11" s="175">
        <v>341.27749</v>
      </c>
      <c r="H11" s="48">
        <v>1192.059</v>
      </c>
      <c r="I11" s="49">
        <v>783.6</v>
      </c>
      <c r="J11" s="49">
        <v>408.459</v>
      </c>
      <c r="K11" s="50">
        <f t="shared" si="3"/>
        <v>52.125957120980075</v>
      </c>
      <c r="L11" s="49">
        <v>65.736999999999995</v>
      </c>
      <c r="M11" s="49">
        <v>48.3</v>
      </c>
      <c r="N11" s="49">
        <f t="shared" si="0"/>
        <v>17.436999999999998</v>
      </c>
      <c r="O11" s="50">
        <f t="shared" si="1"/>
        <v>5.5145760402798851</v>
      </c>
    </row>
    <row r="12" spans="1:15" x14ac:dyDescent="0.25">
      <c r="A12" s="51">
        <v>7</v>
      </c>
      <c r="B12" s="52">
        <v>11</v>
      </c>
      <c r="C12" s="52">
        <f t="shared" si="2"/>
        <v>4</v>
      </c>
      <c r="D12" s="12" t="s">
        <v>241</v>
      </c>
      <c r="E12" s="9" t="s">
        <v>27</v>
      </c>
      <c r="F12" s="9">
        <v>2</v>
      </c>
      <c r="G12" s="175"/>
      <c r="H12" s="48">
        <v>1154.424</v>
      </c>
      <c r="I12" s="49">
        <v>1073.8130000000001</v>
      </c>
      <c r="J12" s="49">
        <v>80.611000000000004</v>
      </c>
      <c r="K12" s="50">
        <f t="shared" si="3"/>
        <v>7.5069867844773626</v>
      </c>
      <c r="L12" s="49">
        <v>9.9039999999999999</v>
      </c>
      <c r="M12" s="49">
        <v>61.38</v>
      </c>
      <c r="N12" s="49">
        <f t="shared" si="0"/>
        <v>-51.475999999999999</v>
      </c>
      <c r="O12" s="50">
        <f t="shared" si="1"/>
        <v>0.85791702182213814</v>
      </c>
    </row>
    <row r="13" spans="1:15" x14ac:dyDescent="0.25">
      <c r="A13" s="51">
        <v>8</v>
      </c>
      <c r="B13" s="52">
        <v>14</v>
      </c>
      <c r="C13" s="52">
        <f t="shared" si="2"/>
        <v>6</v>
      </c>
      <c r="D13" s="12" t="s">
        <v>223</v>
      </c>
      <c r="E13" s="9" t="s">
        <v>16</v>
      </c>
      <c r="F13" s="9">
        <v>11</v>
      </c>
      <c r="G13" s="175">
        <v>1086.476226</v>
      </c>
      <c r="H13" s="48">
        <v>1078.0609999999999</v>
      </c>
      <c r="I13" s="49">
        <v>1031.0709999999999</v>
      </c>
      <c r="J13" s="49">
        <v>0</v>
      </c>
      <c r="K13" s="50">
        <f t="shared" si="3"/>
        <v>4.5573971142627414</v>
      </c>
      <c r="L13" s="49">
        <v>35.018999999999998</v>
      </c>
      <c r="M13" s="49">
        <v>-21.652000000000001</v>
      </c>
      <c r="N13" s="49">
        <f t="shared" si="0"/>
        <v>56.670999999999999</v>
      </c>
      <c r="O13" s="50">
        <f t="shared" si="1"/>
        <v>3.2483319589522299</v>
      </c>
    </row>
    <row r="14" spans="1:15" x14ac:dyDescent="0.25">
      <c r="A14" s="51">
        <v>9</v>
      </c>
      <c r="B14" s="52">
        <v>12</v>
      </c>
      <c r="C14" s="52">
        <f t="shared" si="2"/>
        <v>3</v>
      </c>
      <c r="D14" s="12" t="s">
        <v>28</v>
      </c>
      <c r="E14" s="9" t="s">
        <v>16</v>
      </c>
      <c r="F14" s="9">
        <v>2</v>
      </c>
      <c r="G14" s="175">
        <v>328.10604000000001</v>
      </c>
      <c r="H14" s="48">
        <v>1032.126</v>
      </c>
      <c r="I14" s="49">
        <v>1053.0999999999999</v>
      </c>
      <c r="J14" s="49">
        <v>-20.974</v>
      </c>
      <c r="K14" s="50">
        <f t="shared" si="3"/>
        <v>-1.991643718545248</v>
      </c>
      <c r="L14" s="49">
        <v>114.566</v>
      </c>
      <c r="M14" s="49">
        <v>108.4</v>
      </c>
      <c r="N14" s="49">
        <f t="shared" si="0"/>
        <v>6.1659999999999968</v>
      </c>
      <c r="O14" s="50">
        <f t="shared" si="1"/>
        <v>11.100001356423538</v>
      </c>
    </row>
    <row r="15" spans="1:15" x14ac:dyDescent="0.25">
      <c r="A15" s="51">
        <v>10</v>
      </c>
      <c r="B15" s="52">
        <v>10</v>
      </c>
      <c r="C15" s="52">
        <f t="shared" si="2"/>
        <v>0</v>
      </c>
      <c r="D15" s="12" t="s">
        <v>29</v>
      </c>
      <c r="E15" s="9" t="s">
        <v>30</v>
      </c>
      <c r="F15" s="9">
        <v>1</v>
      </c>
      <c r="G15" s="175"/>
      <c r="H15" s="48">
        <v>996.29399999999998</v>
      </c>
      <c r="I15" s="49">
        <v>1096.2</v>
      </c>
      <c r="J15" s="49">
        <v>-99.906000000000006</v>
      </c>
      <c r="K15" s="50">
        <f t="shared" si="3"/>
        <v>-9.113847837985773</v>
      </c>
      <c r="L15" s="49">
        <v>98.222999999999999</v>
      </c>
      <c r="M15" s="49">
        <v>183.6</v>
      </c>
      <c r="N15" s="49">
        <f t="shared" si="0"/>
        <v>-85.376999999999995</v>
      </c>
      <c r="O15" s="50">
        <f t="shared" si="1"/>
        <v>9.8588368493637422</v>
      </c>
    </row>
    <row r="16" spans="1:15" x14ac:dyDescent="0.25">
      <c r="A16" s="51">
        <v>11</v>
      </c>
      <c r="B16" s="52">
        <v>15</v>
      </c>
      <c r="C16" s="52">
        <f t="shared" si="2"/>
        <v>4</v>
      </c>
      <c r="D16" s="12" t="s">
        <v>31</v>
      </c>
      <c r="E16" s="9" t="s">
        <v>16</v>
      </c>
      <c r="F16" s="9">
        <v>1</v>
      </c>
      <c r="G16" s="175"/>
      <c r="H16" s="48">
        <v>986.93600000000004</v>
      </c>
      <c r="I16" s="49">
        <v>994.39</v>
      </c>
      <c r="J16" s="49">
        <v>-7.4539999999999997</v>
      </c>
      <c r="K16" s="50">
        <f t="shared" si="3"/>
        <v>-0.74960528565250684</v>
      </c>
      <c r="L16" s="49">
        <v>16.5</v>
      </c>
      <c r="M16" s="49">
        <v>21.2</v>
      </c>
      <c r="N16" s="49">
        <f t="shared" si="0"/>
        <v>-4.6999999999999993</v>
      </c>
      <c r="O16" s="50">
        <f t="shared" si="1"/>
        <v>1.6718409299083223</v>
      </c>
    </row>
    <row r="17" spans="1:15" x14ac:dyDescent="0.25">
      <c r="A17" s="51">
        <v>12</v>
      </c>
      <c r="B17" s="52">
        <v>13</v>
      </c>
      <c r="C17" s="52">
        <f t="shared" si="2"/>
        <v>1</v>
      </c>
      <c r="D17" s="12" t="s">
        <v>240</v>
      </c>
      <c r="E17" s="9" t="s">
        <v>24</v>
      </c>
      <c r="F17" s="9">
        <v>1</v>
      </c>
      <c r="G17" s="175"/>
      <c r="H17" s="48">
        <v>867.13400000000001</v>
      </c>
      <c r="I17" s="49">
        <v>1042</v>
      </c>
      <c r="J17" s="49">
        <v>-174.86600000000001</v>
      </c>
      <c r="K17" s="50">
        <f t="shared" si="3"/>
        <v>-16.781765834932827</v>
      </c>
      <c r="L17" s="49">
        <v>47.034999999999997</v>
      </c>
      <c r="M17" s="49">
        <v>51.390999999999998</v>
      </c>
      <c r="N17" s="49">
        <f t="shared" si="0"/>
        <v>-4.3560000000000016</v>
      </c>
      <c r="O17" s="50">
        <f t="shared" si="1"/>
        <v>5.4241904942027412</v>
      </c>
    </row>
    <row r="18" spans="1:15" x14ac:dyDescent="0.25">
      <c r="A18" s="51">
        <v>13</v>
      </c>
      <c r="B18" s="52">
        <v>8</v>
      </c>
      <c r="C18" s="52">
        <f t="shared" si="2"/>
        <v>-5</v>
      </c>
      <c r="D18" s="12" t="s">
        <v>33</v>
      </c>
      <c r="E18" s="9" t="s">
        <v>16</v>
      </c>
      <c r="F18" s="9">
        <v>1</v>
      </c>
      <c r="G18" s="171">
        <v>1600.413</v>
      </c>
      <c r="H18" s="48">
        <v>849.34799999999996</v>
      </c>
      <c r="I18" s="49">
        <v>1132.078</v>
      </c>
      <c r="J18" s="49">
        <v>-282.73</v>
      </c>
      <c r="K18" s="50">
        <f t="shared" si="3"/>
        <v>-24.974427557111795</v>
      </c>
      <c r="L18" s="49">
        <v>368.10500000000002</v>
      </c>
      <c r="M18" s="49">
        <v>450.2</v>
      </c>
      <c r="N18" s="49">
        <f t="shared" si="0"/>
        <v>-82.09499999999997</v>
      </c>
      <c r="O18" s="50">
        <f t="shared" si="1"/>
        <v>43.339714698804265</v>
      </c>
    </row>
    <row r="19" spans="1:15" x14ac:dyDescent="0.25">
      <c r="A19" s="51">
        <v>14</v>
      </c>
      <c r="B19" s="52">
        <v>16</v>
      </c>
      <c r="C19" s="52">
        <f t="shared" si="2"/>
        <v>2</v>
      </c>
      <c r="D19" s="12" t="s">
        <v>34</v>
      </c>
      <c r="E19" s="9" t="s">
        <v>16</v>
      </c>
      <c r="F19" s="9">
        <v>3</v>
      </c>
      <c r="G19" s="175">
        <v>636.20851000000005</v>
      </c>
      <c r="H19" s="48">
        <v>693.34</v>
      </c>
      <c r="I19" s="49">
        <v>887.3</v>
      </c>
      <c r="J19" s="49">
        <v>-193.96</v>
      </c>
      <c r="K19" s="50">
        <f t="shared" si="3"/>
        <v>-21.859573988504451</v>
      </c>
      <c r="L19" s="49">
        <v>6.5869999999999997</v>
      </c>
      <c r="M19" s="49">
        <v>2.7949999999999999</v>
      </c>
      <c r="N19" s="49">
        <f t="shared" si="0"/>
        <v>3.7919999999999998</v>
      </c>
      <c r="O19" s="50">
        <f t="shared" si="1"/>
        <v>0.95003894193325045</v>
      </c>
    </row>
    <row r="20" spans="1:15" x14ac:dyDescent="0.25">
      <c r="A20" s="51">
        <v>15</v>
      </c>
      <c r="B20" s="52">
        <v>23</v>
      </c>
      <c r="C20" s="52">
        <f t="shared" si="2"/>
        <v>8</v>
      </c>
      <c r="D20" s="12" t="s">
        <v>35</v>
      </c>
      <c r="E20" s="14" t="s">
        <v>16</v>
      </c>
      <c r="F20" s="14">
        <v>2</v>
      </c>
      <c r="G20" s="175">
        <v>662.64800000000002</v>
      </c>
      <c r="H20" s="48">
        <v>687.24199999999996</v>
      </c>
      <c r="I20" s="48">
        <v>484.1</v>
      </c>
      <c r="J20" s="48">
        <v>203.142</v>
      </c>
      <c r="K20" s="54">
        <f t="shared" si="3"/>
        <v>41.962817599669478</v>
      </c>
      <c r="L20" s="48">
        <v>6.0069999999999997</v>
      </c>
      <c r="M20" s="48">
        <v>17.100000000000001</v>
      </c>
      <c r="N20" s="48">
        <f t="shared" si="0"/>
        <v>-11.093000000000002</v>
      </c>
      <c r="O20" s="54">
        <f t="shared" si="1"/>
        <v>0.8740734704805585</v>
      </c>
    </row>
    <row r="21" spans="1:15" x14ac:dyDescent="0.25">
      <c r="A21" s="51">
        <v>16</v>
      </c>
      <c r="B21" s="52">
        <v>26</v>
      </c>
      <c r="C21" s="52">
        <f t="shared" si="2"/>
        <v>10</v>
      </c>
      <c r="D21" s="12" t="s">
        <v>271</v>
      </c>
      <c r="E21" s="14" t="s">
        <v>16</v>
      </c>
      <c r="F21" s="14">
        <v>4</v>
      </c>
      <c r="G21" s="179">
        <v>766.08806600000003</v>
      </c>
      <c r="H21" s="179">
        <v>685.8</v>
      </c>
      <c r="I21" s="179">
        <v>411.6</v>
      </c>
      <c r="J21" s="179">
        <f>H21-I21</f>
        <v>274.19999999999993</v>
      </c>
      <c r="K21" s="54">
        <f t="shared" si="3"/>
        <v>66.618075801749256</v>
      </c>
      <c r="L21" s="179">
        <v>28.1</v>
      </c>
      <c r="M21" s="179">
        <v>9.3000000000000007</v>
      </c>
      <c r="N21" s="179">
        <f t="shared" si="0"/>
        <v>18.8</v>
      </c>
      <c r="O21" s="54">
        <f t="shared" si="1"/>
        <v>4.0974044911052792</v>
      </c>
    </row>
    <row r="22" spans="1:15" x14ac:dyDescent="0.25">
      <c r="A22" s="51">
        <v>17</v>
      </c>
      <c r="B22" s="52">
        <v>20</v>
      </c>
      <c r="C22" s="52">
        <f t="shared" si="2"/>
        <v>3</v>
      </c>
      <c r="D22" s="12" t="s">
        <v>36</v>
      </c>
      <c r="E22" s="14" t="s">
        <v>37</v>
      </c>
      <c r="F22" s="14">
        <v>1</v>
      </c>
      <c r="G22" s="176"/>
      <c r="H22" s="48">
        <v>611.66600000000005</v>
      </c>
      <c r="I22" s="48">
        <v>639.33199999999999</v>
      </c>
      <c r="J22" s="48">
        <v>-27.666</v>
      </c>
      <c r="K22" s="54">
        <f t="shared" si="3"/>
        <v>-4.327329149800093</v>
      </c>
      <c r="L22" s="48">
        <v>34.554000000000002</v>
      </c>
      <c r="M22" s="48">
        <v>8.8000000000000007</v>
      </c>
      <c r="N22" s="48">
        <f t="shared" si="0"/>
        <v>25.754000000000001</v>
      </c>
      <c r="O22" s="54">
        <f t="shared" si="1"/>
        <v>5.6491614704757165</v>
      </c>
    </row>
    <row r="23" spans="1:15" x14ac:dyDescent="0.25">
      <c r="A23" s="51">
        <v>18</v>
      </c>
      <c r="B23" s="52">
        <v>17</v>
      </c>
      <c r="C23" s="52">
        <f t="shared" si="2"/>
        <v>-1</v>
      </c>
      <c r="D23" s="12" t="s">
        <v>184</v>
      </c>
      <c r="E23" s="14" t="s">
        <v>16</v>
      </c>
      <c r="F23" s="14"/>
      <c r="G23" s="176"/>
      <c r="H23" s="48">
        <v>604</v>
      </c>
      <c r="I23" s="48">
        <v>808.4</v>
      </c>
      <c r="J23" s="48">
        <f>H23-I23</f>
        <v>-204.39999999999998</v>
      </c>
      <c r="K23" s="54">
        <f t="shared" si="3"/>
        <v>-25.284512617516086</v>
      </c>
      <c r="L23" s="48">
        <v>467.7</v>
      </c>
      <c r="M23" s="48">
        <v>645</v>
      </c>
      <c r="N23" s="48">
        <f t="shared" si="0"/>
        <v>-177.3</v>
      </c>
      <c r="O23" s="54">
        <f t="shared" si="1"/>
        <v>77.433774834437088</v>
      </c>
    </row>
    <row r="24" spans="1:15" x14ac:dyDescent="0.25">
      <c r="A24" s="51">
        <v>19</v>
      </c>
      <c r="B24" s="52">
        <v>32</v>
      </c>
      <c r="C24" s="52">
        <f t="shared" si="2"/>
        <v>13</v>
      </c>
      <c r="D24" s="12" t="s">
        <v>38</v>
      </c>
      <c r="E24" s="14" t="s">
        <v>16</v>
      </c>
      <c r="F24" s="14">
        <v>2</v>
      </c>
      <c r="G24" s="176"/>
      <c r="H24" s="48">
        <v>598.721</v>
      </c>
      <c r="I24" s="48">
        <v>275.45499999999998</v>
      </c>
      <c r="J24" s="48">
        <v>323.26600000000002</v>
      </c>
      <c r="K24" s="54">
        <f t="shared" si="3"/>
        <v>117.35710007079197</v>
      </c>
      <c r="L24" s="48">
        <v>10.9</v>
      </c>
      <c r="M24" s="48">
        <v>0.3</v>
      </c>
      <c r="N24" s="48">
        <f t="shared" si="0"/>
        <v>10.6</v>
      </c>
      <c r="O24" s="54">
        <f t="shared" si="1"/>
        <v>1.8205474670171917</v>
      </c>
    </row>
    <row r="25" spans="1:15" x14ac:dyDescent="0.25">
      <c r="A25" s="51">
        <v>20</v>
      </c>
      <c r="B25" s="52">
        <v>22</v>
      </c>
      <c r="C25" s="52">
        <f t="shared" si="2"/>
        <v>2</v>
      </c>
      <c r="D25" s="12" t="s">
        <v>39</v>
      </c>
      <c r="E25" s="14" t="s">
        <v>24</v>
      </c>
      <c r="F25" s="14">
        <v>1</v>
      </c>
      <c r="G25" s="176"/>
      <c r="H25" s="48">
        <v>593.98599999999999</v>
      </c>
      <c r="I25" s="48">
        <v>491.04700000000003</v>
      </c>
      <c r="J25" s="48">
        <v>102.93899999999999</v>
      </c>
      <c r="K25" s="54">
        <f t="shared" si="3"/>
        <v>20.963166458607816</v>
      </c>
      <c r="L25" s="48">
        <v>99.644000000000005</v>
      </c>
      <c r="M25" s="48">
        <v>66.599999999999994</v>
      </c>
      <c r="N25" s="48">
        <f t="shared" si="0"/>
        <v>33.044000000000011</v>
      </c>
      <c r="O25" s="54">
        <f t="shared" si="1"/>
        <v>16.775479556757233</v>
      </c>
    </row>
    <row r="26" spans="1:15" x14ac:dyDescent="0.25">
      <c r="A26" s="51">
        <v>21</v>
      </c>
      <c r="B26" s="52">
        <v>19</v>
      </c>
      <c r="C26" s="52">
        <f t="shared" si="2"/>
        <v>-2</v>
      </c>
      <c r="D26" s="12" t="s">
        <v>40</v>
      </c>
      <c r="E26" s="14" t="s">
        <v>16</v>
      </c>
      <c r="F26" s="14">
        <v>2</v>
      </c>
      <c r="G26" s="176"/>
      <c r="H26" s="48">
        <v>584.80700000000002</v>
      </c>
      <c r="I26" s="48">
        <v>750.4</v>
      </c>
      <c r="J26" s="15">
        <v>-165.59299999999999</v>
      </c>
      <c r="K26" s="16">
        <f t="shared" si="3"/>
        <v>-22.067297441364602</v>
      </c>
      <c r="L26" s="15">
        <v>51.366999999999997</v>
      </c>
      <c r="M26" s="15">
        <v>-20.100000000000001</v>
      </c>
      <c r="N26" s="15">
        <f t="shared" si="0"/>
        <v>71.466999999999999</v>
      </c>
      <c r="O26" s="16">
        <f t="shared" si="1"/>
        <v>8.7835815918756097</v>
      </c>
    </row>
    <row r="27" spans="1:15" x14ac:dyDescent="0.25">
      <c r="A27" s="51">
        <v>22</v>
      </c>
      <c r="B27" s="52">
        <v>21</v>
      </c>
      <c r="C27" s="52">
        <f t="shared" si="2"/>
        <v>-1</v>
      </c>
      <c r="D27" s="12" t="s">
        <v>41</v>
      </c>
      <c r="E27" s="14" t="s">
        <v>16</v>
      </c>
      <c r="F27" s="14">
        <v>2</v>
      </c>
      <c r="G27" s="176"/>
      <c r="H27" s="48">
        <v>562.9</v>
      </c>
      <c r="I27" s="48">
        <v>568.29999999999995</v>
      </c>
      <c r="J27" s="15">
        <f>H27-I27</f>
        <v>-5.3999999999999773</v>
      </c>
      <c r="K27" s="16">
        <f t="shared" si="3"/>
        <v>-0.95020235790954644</v>
      </c>
      <c r="L27" s="15">
        <v>4.0999999999999996</v>
      </c>
      <c r="M27" s="15">
        <v>-28.6</v>
      </c>
      <c r="N27" s="15">
        <f t="shared" si="0"/>
        <v>32.700000000000003</v>
      </c>
      <c r="O27" s="16">
        <f t="shared" si="1"/>
        <v>0.72837093622313009</v>
      </c>
    </row>
    <row r="28" spans="1:15" x14ac:dyDescent="0.25">
      <c r="A28" s="51">
        <v>23</v>
      </c>
      <c r="B28" s="52">
        <v>6</v>
      </c>
      <c r="C28" s="52">
        <f t="shared" si="2"/>
        <v>-17</v>
      </c>
      <c r="D28" s="12" t="s">
        <v>42</v>
      </c>
      <c r="E28" s="14" t="s">
        <v>16</v>
      </c>
      <c r="F28" s="14">
        <v>8</v>
      </c>
      <c r="G28" s="176">
        <v>575.44123999999999</v>
      </c>
      <c r="H28" s="48">
        <v>546.20699999999999</v>
      </c>
      <c r="I28" s="48">
        <v>1588.8389999999999</v>
      </c>
      <c r="J28" s="15">
        <f>H28-I28</f>
        <v>-1042.6320000000001</v>
      </c>
      <c r="K28" s="16">
        <f t="shared" si="3"/>
        <v>-65.622256251262712</v>
      </c>
      <c r="L28" s="15">
        <v>30.734000000000002</v>
      </c>
      <c r="M28" s="15">
        <v>21.460999999999999</v>
      </c>
      <c r="N28" s="15">
        <f t="shared" si="0"/>
        <v>9.2730000000000032</v>
      </c>
      <c r="O28" s="16">
        <f t="shared" si="1"/>
        <v>5.6268044898728871</v>
      </c>
    </row>
    <row r="29" spans="1:15" x14ac:dyDescent="0.25">
      <c r="A29" s="51">
        <v>24</v>
      </c>
      <c r="B29" s="52">
        <v>28</v>
      </c>
      <c r="C29" s="52">
        <f t="shared" si="2"/>
        <v>4</v>
      </c>
      <c r="D29" s="12" t="s">
        <v>43</v>
      </c>
      <c r="E29" s="14" t="s">
        <v>37</v>
      </c>
      <c r="F29" s="14">
        <v>1</v>
      </c>
      <c r="G29" s="176"/>
      <c r="H29" s="48">
        <v>477.834</v>
      </c>
      <c r="I29" s="48">
        <v>383</v>
      </c>
      <c r="J29" s="15">
        <v>94.834000000000003</v>
      </c>
      <c r="K29" s="16">
        <f t="shared" si="3"/>
        <v>24.760835509138388</v>
      </c>
      <c r="L29" s="15">
        <v>33.78</v>
      </c>
      <c r="M29" s="15">
        <v>43.7</v>
      </c>
      <c r="N29" s="15">
        <f t="shared" si="0"/>
        <v>-9.9200000000000017</v>
      </c>
      <c r="O29" s="16">
        <f t="shared" si="1"/>
        <v>7.0694006705257477</v>
      </c>
    </row>
    <row r="30" spans="1:15" x14ac:dyDescent="0.25">
      <c r="A30" s="51">
        <v>25</v>
      </c>
      <c r="B30" s="52">
        <v>40</v>
      </c>
      <c r="C30" s="52">
        <f t="shared" si="2"/>
        <v>15</v>
      </c>
      <c r="D30" s="12" t="s">
        <v>44</v>
      </c>
      <c r="E30" s="14" t="s">
        <v>16</v>
      </c>
      <c r="F30" s="14">
        <v>6</v>
      </c>
      <c r="G30" s="176"/>
      <c r="H30" s="48">
        <v>451.93900000000002</v>
      </c>
      <c r="I30" s="48">
        <v>220.55699999999999</v>
      </c>
      <c r="J30" s="15">
        <v>231.38200000000001</v>
      </c>
      <c r="K30" s="16">
        <f t="shared" si="3"/>
        <v>104.90802831014207</v>
      </c>
      <c r="L30" s="15">
        <v>102.617</v>
      </c>
      <c r="M30" s="15">
        <v>-21.113</v>
      </c>
      <c r="N30" s="15">
        <f t="shared" si="0"/>
        <v>123.73</v>
      </c>
      <c r="O30" s="16">
        <f t="shared" si="1"/>
        <v>22.705940403461529</v>
      </c>
    </row>
    <row r="31" spans="1:15" x14ac:dyDescent="0.25">
      <c r="A31" s="51">
        <v>26</v>
      </c>
      <c r="B31" s="52">
        <v>24</v>
      </c>
      <c r="C31" s="52">
        <f t="shared" si="2"/>
        <v>-2</v>
      </c>
      <c r="D31" s="12" t="s">
        <v>193</v>
      </c>
      <c r="E31" s="14" t="s">
        <v>16</v>
      </c>
      <c r="F31" s="14">
        <v>12</v>
      </c>
      <c r="G31" s="176">
        <v>437.12423799999999</v>
      </c>
      <c r="H31" s="48">
        <v>437.12423799999999</v>
      </c>
      <c r="I31" s="48">
        <v>437.12423799999999</v>
      </c>
      <c r="J31" s="15">
        <v>0</v>
      </c>
      <c r="K31" s="16">
        <f>H31*100/I31-100</f>
        <v>0</v>
      </c>
      <c r="L31" s="15">
        <v>3.4289999999999998</v>
      </c>
      <c r="M31" s="15">
        <v>4.516</v>
      </c>
      <c r="N31" s="15">
        <f>L31-M31</f>
        <v>-1.0870000000000002</v>
      </c>
      <c r="O31" s="16">
        <f>L31*100/H31</f>
        <v>0.7844451764305963</v>
      </c>
    </row>
    <row r="32" spans="1:15" x14ac:dyDescent="0.25">
      <c r="A32" s="51">
        <v>27</v>
      </c>
      <c r="B32" s="52">
        <v>29</v>
      </c>
      <c r="C32" s="52">
        <f t="shared" si="2"/>
        <v>2</v>
      </c>
      <c r="D32" s="12" t="s">
        <v>45</v>
      </c>
      <c r="E32" s="14" t="s">
        <v>16</v>
      </c>
      <c r="F32" s="14">
        <v>4</v>
      </c>
      <c r="G32" s="179">
        <v>135.62239600000001</v>
      </c>
      <c r="H32" s="179">
        <v>384.5</v>
      </c>
      <c r="I32" s="48">
        <v>327.9</v>
      </c>
      <c r="J32" s="15">
        <f>H32-I32</f>
        <v>56.600000000000023</v>
      </c>
      <c r="K32" s="16">
        <f t="shared" si="3"/>
        <v>17.261360170783789</v>
      </c>
      <c r="L32" s="15">
        <v>79.900000000000006</v>
      </c>
      <c r="M32" s="15">
        <v>54</v>
      </c>
      <c r="N32" s="15">
        <f t="shared" si="0"/>
        <v>25.900000000000006</v>
      </c>
      <c r="O32" s="16">
        <f t="shared" si="1"/>
        <v>20.78023407022107</v>
      </c>
    </row>
    <row r="33" spans="1:15" s="137" customFormat="1" x14ac:dyDescent="0.25">
      <c r="A33" s="51">
        <v>28</v>
      </c>
      <c r="B33" s="53">
        <v>35</v>
      </c>
      <c r="C33" s="53">
        <f t="shared" si="2"/>
        <v>7</v>
      </c>
      <c r="D33" s="12" t="s">
        <v>64</v>
      </c>
      <c r="E33" s="14" t="s">
        <v>37</v>
      </c>
      <c r="F33" s="14">
        <v>5</v>
      </c>
      <c r="G33" s="179"/>
      <c r="H33" s="179">
        <v>373.6</v>
      </c>
      <c r="I33" s="179">
        <v>265.7</v>
      </c>
      <c r="J33" s="172">
        <f>H33-I33</f>
        <v>107.90000000000003</v>
      </c>
      <c r="K33" s="16">
        <f t="shared" ref="K33" si="4">H33*100/I33-100</f>
        <v>40.609710199473085</v>
      </c>
      <c r="L33" s="172">
        <v>113.3</v>
      </c>
      <c r="M33" s="172">
        <v>-49.8</v>
      </c>
      <c r="N33" s="172">
        <f t="shared" ref="N33" si="5">L33-M33</f>
        <v>163.1</v>
      </c>
      <c r="O33" s="16">
        <f t="shared" ref="O33" si="6">L33*100/H33</f>
        <v>30.326552462526763</v>
      </c>
    </row>
    <row r="34" spans="1:15" x14ac:dyDescent="0.25">
      <c r="A34" s="51">
        <v>29</v>
      </c>
      <c r="B34" s="52">
        <v>36</v>
      </c>
      <c r="C34" s="52">
        <f t="shared" si="2"/>
        <v>7</v>
      </c>
      <c r="D34" s="12" t="s">
        <v>216</v>
      </c>
      <c r="E34" s="9" t="s">
        <v>37</v>
      </c>
      <c r="F34" s="9">
        <v>8</v>
      </c>
      <c r="G34" s="179"/>
      <c r="H34" s="179">
        <v>343.303</v>
      </c>
      <c r="I34" s="49">
        <v>250.2</v>
      </c>
      <c r="J34" s="10">
        <v>93.102999999999994</v>
      </c>
      <c r="K34" s="18">
        <f t="shared" si="3"/>
        <v>37.211430855315768</v>
      </c>
      <c r="L34" s="10">
        <v>18.943999999999999</v>
      </c>
      <c r="M34" s="10">
        <v>-41.4</v>
      </c>
      <c r="N34" s="10">
        <f t="shared" si="0"/>
        <v>60.343999999999994</v>
      </c>
      <c r="O34" s="18">
        <f t="shared" si="1"/>
        <v>5.5181574294427946</v>
      </c>
    </row>
    <row r="35" spans="1:15" x14ac:dyDescent="0.25">
      <c r="A35" s="51">
        <v>30</v>
      </c>
      <c r="B35" s="52">
        <v>27</v>
      </c>
      <c r="C35" s="52">
        <f t="shared" si="2"/>
        <v>-3</v>
      </c>
      <c r="D35" s="12" t="s">
        <v>47</v>
      </c>
      <c r="E35" s="9" t="s">
        <v>24</v>
      </c>
      <c r="F35" s="9">
        <v>3</v>
      </c>
      <c r="G35" s="179"/>
      <c r="H35" s="179">
        <v>296.803</v>
      </c>
      <c r="I35" s="49">
        <v>392.8</v>
      </c>
      <c r="J35" s="10">
        <v>-95.997</v>
      </c>
      <c r="K35" s="18">
        <f t="shared" si="3"/>
        <v>-24.439154786150723</v>
      </c>
      <c r="L35" s="10">
        <v>96.605000000000004</v>
      </c>
      <c r="M35" s="10">
        <v>141.19999999999999</v>
      </c>
      <c r="N35" s="10">
        <f t="shared" si="0"/>
        <v>-44.594999999999985</v>
      </c>
      <c r="O35" s="18">
        <f t="shared" si="1"/>
        <v>32.548525452909843</v>
      </c>
    </row>
    <row r="36" spans="1:15" x14ac:dyDescent="0.25">
      <c r="A36" s="51">
        <v>31</v>
      </c>
      <c r="B36" s="52">
        <v>61</v>
      </c>
      <c r="C36" s="52">
        <f t="shared" si="2"/>
        <v>30</v>
      </c>
      <c r="D36" s="12" t="s">
        <v>187</v>
      </c>
      <c r="E36" s="14" t="s">
        <v>16</v>
      </c>
      <c r="F36" s="9">
        <v>3</v>
      </c>
      <c r="G36" s="179">
        <v>118.9</v>
      </c>
      <c r="H36" s="179">
        <v>295.16399999999999</v>
      </c>
      <c r="I36" s="49">
        <v>121.81100000000001</v>
      </c>
      <c r="J36" s="10">
        <f>H36-I36</f>
        <v>173.35299999999998</v>
      </c>
      <c r="K36" s="18">
        <f t="shared" si="3"/>
        <v>142.31309159271328</v>
      </c>
      <c r="L36" s="10">
        <v>77</v>
      </c>
      <c r="M36" s="10">
        <v>25.747</v>
      </c>
      <c r="N36" s="10">
        <f>L36-M36</f>
        <v>51.253</v>
      </c>
      <c r="O36" s="18">
        <f>L36*100/H36</f>
        <v>26.087192205011451</v>
      </c>
    </row>
    <row r="37" spans="1:15" x14ac:dyDescent="0.25">
      <c r="A37" s="51">
        <v>32</v>
      </c>
      <c r="B37" s="52">
        <v>31</v>
      </c>
      <c r="C37" s="52">
        <f t="shared" si="2"/>
        <v>-1</v>
      </c>
      <c r="D37" s="12" t="s">
        <v>49</v>
      </c>
      <c r="E37" s="9" t="s">
        <v>16</v>
      </c>
      <c r="F37" s="9">
        <v>2</v>
      </c>
      <c r="G37" s="179"/>
      <c r="H37" s="179">
        <v>294.774</v>
      </c>
      <c r="I37" s="49">
        <v>276.89100000000002</v>
      </c>
      <c r="J37" s="10">
        <v>17.882999999999999</v>
      </c>
      <c r="K37" s="18">
        <f t="shared" si="3"/>
        <v>6.4584981093643279</v>
      </c>
      <c r="L37" s="10">
        <v>10.221</v>
      </c>
      <c r="M37" s="10">
        <v>12.114000000000001</v>
      </c>
      <c r="N37" s="10">
        <f t="shared" si="0"/>
        <v>-1.8930000000000007</v>
      </c>
      <c r="O37" s="18">
        <f t="shared" si="1"/>
        <v>3.4674021453723869</v>
      </c>
    </row>
    <row r="38" spans="1:15" x14ac:dyDescent="0.25">
      <c r="A38" s="51">
        <v>33</v>
      </c>
      <c r="B38" s="52">
        <v>41</v>
      </c>
      <c r="C38" s="52">
        <f t="shared" si="2"/>
        <v>8</v>
      </c>
      <c r="D38" s="12" t="s">
        <v>203</v>
      </c>
      <c r="E38" s="14" t="s">
        <v>16</v>
      </c>
      <c r="F38" s="14">
        <v>11</v>
      </c>
      <c r="G38" s="179">
        <v>439.91502400000002</v>
      </c>
      <c r="H38" s="179">
        <v>287.87799999999999</v>
      </c>
      <c r="I38" s="48">
        <v>199</v>
      </c>
      <c r="J38" s="16">
        <f>H38-I38</f>
        <v>88.877999999999986</v>
      </c>
      <c r="K38" s="18">
        <f t="shared" si="3"/>
        <v>44.662311557788939</v>
      </c>
      <c r="L38" s="15">
        <v>20.942</v>
      </c>
      <c r="M38" s="15">
        <v>10.1</v>
      </c>
      <c r="N38" s="10">
        <f t="shared" si="0"/>
        <v>10.842000000000001</v>
      </c>
      <c r="O38" s="18">
        <f t="shared" si="1"/>
        <v>7.2746093831414695</v>
      </c>
    </row>
    <row r="39" spans="1:15" s="32" customFormat="1" x14ac:dyDescent="0.25">
      <c r="A39" s="51">
        <v>34</v>
      </c>
      <c r="B39" s="52">
        <v>9</v>
      </c>
      <c r="C39" s="52">
        <f t="shared" si="2"/>
        <v>-25</v>
      </c>
      <c r="D39" s="12" t="s">
        <v>274</v>
      </c>
      <c r="E39" s="14" t="s">
        <v>16</v>
      </c>
      <c r="F39" s="14">
        <v>1</v>
      </c>
      <c r="G39" s="179">
        <v>174.2</v>
      </c>
      <c r="H39" s="179">
        <v>272.5</v>
      </c>
      <c r="I39" s="179">
        <v>1100.4000000000001</v>
      </c>
      <c r="J39" s="172">
        <f>H39-I39</f>
        <v>-827.90000000000009</v>
      </c>
      <c r="K39" s="16">
        <f t="shared" ref="K39" si="7">H39*100/I39-100</f>
        <v>-75.236277717193758</v>
      </c>
      <c r="L39" s="172">
        <v>-244.9</v>
      </c>
      <c r="M39" s="172">
        <v>392.1</v>
      </c>
      <c r="N39" s="172">
        <f>L39-M39</f>
        <v>-637</v>
      </c>
      <c r="O39" s="16">
        <f t="shared" ref="O39" si="8">L39*100/H39</f>
        <v>-89.871559633027516</v>
      </c>
    </row>
    <row r="40" spans="1:15" s="32" customFormat="1" x14ac:dyDescent="0.25">
      <c r="A40" s="51">
        <v>35</v>
      </c>
      <c r="B40" s="52">
        <v>34</v>
      </c>
      <c r="C40" s="52">
        <f t="shared" si="2"/>
        <v>-1</v>
      </c>
      <c r="D40" s="12" t="s">
        <v>51</v>
      </c>
      <c r="E40" s="14" t="s">
        <v>16</v>
      </c>
      <c r="F40" s="14">
        <v>2</v>
      </c>
      <c r="G40" s="179">
        <v>251.47065000000001</v>
      </c>
      <c r="H40" s="179">
        <v>272.262</v>
      </c>
      <c r="I40" s="179">
        <v>266.8</v>
      </c>
      <c r="J40" s="172">
        <v>5.4619999999999997</v>
      </c>
      <c r="K40" s="16">
        <f t="shared" si="3"/>
        <v>2.0472263868065994</v>
      </c>
      <c r="L40" s="172">
        <v>71.936999999999998</v>
      </c>
      <c r="M40" s="172">
        <v>81</v>
      </c>
      <c r="N40" s="172">
        <f t="shared" si="0"/>
        <v>-9.0630000000000024</v>
      </c>
      <c r="O40" s="16">
        <f t="shared" si="1"/>
        <v>26.421975890869824</v>
      </c>
    </row>
    <row r="41" spans="1:15" s="32" customFormat="1" x14ac:dyDescent="0.25">
      <c r="A41" s="51">
        <v>36</v>
      </c>
      <c r="B41" s="52">
        <v>30</v>
      </c>
      <c r="C41" s="52">
        <f t="shared" si="2"/>
        <v>-6</v>
      </c>
      <c r="D41" s="12" t="s">
        <v>52</v>
      </c>
      <c r="E41" s="14" t="s">
        <v>16</v>
      </c>
      <c r="F41" s="14">
        <v>2</v>
      </c>
      <c r="G41" s="179">
        <v>238.881</v>
      </c>
      <c r="H41" s="179">
        <v>247.37700000000001</v>
      </c>
      <c r="I41" s="179">
        <v>327.46199999999999</v>
      </c>
      <c r="J41" s="172">
        <v>-80.084999999999994</v>
      </c>
      <c r="K41" s="16">
        <f t="shared" si="3"/>
        <v>-24.456272788903746</v>
      </c>
      <c r="L41" s="172">
        <v>0.88600000000000001</v>
      </c>
      <c r="M41" s="172">
        <v>6.7</v>
      </c>
      <c r="N41" s="172">
        <f t="shared" si="0"/>
        <v>-5.8140000000000001</v>
      </c>
      <c r="O41" s="16">
        <f t="shared" si="1"/>
        <v>0.35815779154893135</v>
      </c>
    </row>
    <row r="42" spans="1:15" s="32" customFormat="1" x14ac:dyDescent="0.25">
      <c r="A42" s="51">
        <v>37</v>
      </c>
      <c r="B42" s="52">
        <v>58</v>
      </c>
      <c r="C42" s="52">
        <f t="shared" si="2"/>
        <v>21</v>
      </c>
      <c r="D42" s="12" t="s">
        <v>273</v>
      </c>
      <c r="E42" s="14" t="s">
        <v>268</v>
      </c>
      <c r="F42" s="14">
        <v>1</v>
      </c>
      <c r="G42" s="179"/>
      <c r="H42" s="179">
        <v>231.7</v>
      </c>
      <c r="I42" s="179">
        <v>128.69999999999999</v>
      </c>
      <c r="J42" s="172">
        <f>H42-I42</f>
        <v>103</v>
      </c>
      <c r="K42" s="16">
        <f>H42*100/I42-100</f>
        <v>80.031080031080052</v>
      </c>
      <c r="L42" s="172">
        <v>144.4</v>
      </c>
      <c r="M42" s="172">
        <v>82.6</v>
      </c>
      <c r="N42" s="172">
        <f>L42-M42</f>
        <v>61.800000000000011</v>
      </c>
      <c r="O42" s="16">
        <f>L42*100/H42</f>
        <v>62.321968062149331</v>
      </c>
    </row>
    <row r="43" spans="1:15" s="32" customFormat="1" x14ac:dyDescent="0.25">
      <c r="A43" s="51">
        <v>38</v>
      </c>
      <c r="B43" s="52">
        <v>45</v>
      </c>
      <c r="C43" s="52">
        <f t="shared" si="2"/>
        <v>7</v>
      </c>
      <c r="D43" s="12" t="s">
        <v>185</v>
      </c>
      <c r="E43" s="14" t="s">
        <v>16</v>
      </c>
      <c r="F43" s="14">
        <v>2</v>
      </c>
      <c r="G43" s="179">
        <v>132.43978999999999</v>
      </c>
      <c r="H43" s="179">
        <v>228</v>
      </c>
      <c r="I43" s="179">
        <v>167.8</v>
      </c>
      <c r="J43" s="172">
        <f>H43-I43</f>
        <v>60.199999999999989</v>
      </c>
      <c r="K43" s="16">
        <f t="shared" si="3"/>
        <v>35.876042908224065</v>
      </c>
      <c r="L43" s="172">
        <v>8.0660000000000007</v>
      </c>
      <c r="M43" s="172">
        <v>36.027999999999999</v>
      </c>
      <c r="N43" s="172">
        <f t="shared" si="0"/>
        <v>-27.961999999999996</v>
      </c>
      <c r="O43" s="16">
        <f t="shared" si="1"/>
        <v>3.537719298245614</v>
      </c>
    </row>
    <row r="44" spans="1:15" s="32" customFormat="1" x14ac:dyDescent="0.25">
      <c r="A44" s="51">
        <v>39</v>
      </c>
      <c r="B44" s="52">
        <v>38</v>
      </c>
      <c r="C44" s="52">
        <f t="shared" si="2"/>
        <v>-1</v>
      </c>
      <c r="D44" s="12" t="s">
        <v>54</v>
      </c>
      <c r="E44" s="14" t="s">
        <v>55</v>
      </c>
      <c r="F44" s="14">
        <v>2</v>
      </c>
      <c r="G44" s="179">
        <v>50.463900000000002</v>
      </c>
      <c r="H44" s="179">
        <v>221.45699999999999</v>
      </c>
      <c r="I44" s="179">
        <v>230.2</v>
      </c>
      <c r="J44" s="172">
        <v>-8.7430000000000003</v>
      </c>
      <c r="K44" s="16">
        <f t="shared" si="3"/>
        <v>-3.7980017376194581</v>
      </c>
      <c r="L44" s="172">
        <v>30.280999999999999</v>
      </c>
      <c r="M44" s="172">
        <v>-3.6</v>
      </c>
      <c r="N44" s="172">
        <f t="shared" si="0"/>
        <v>33.881</v>
      </c>
      <c r="O44" s="16">
        <f t="shared" si="1"/>
        <v>13.673534817142832</v>
      </c>
    </row>
    <row r="45" spans="1:15" s="32" customFormat="1" x14ac:dyDescent="0.25">
      <c r="A45" s="51">
        <v>40</v>
      </c>
      <c r="B45" s="52">
        <v>42</v>
      </c>
      <c r="C45" s="52">
        <f t="shared" si="2"/>
        <v>2</v>
      </c>
      <c r="D45" s="12" t="s">
        <v>56</v>
      </c>
      <c r="E45" s="14" t="s">
        <v>16</v>
      </c>
      <c r="F45" s="14">
        <v>3</v>
      </c>
      <c r="G45" s="179"/>
      <c r="H45" s="179">
        <v>219.554</v>
      </c>
      <c r="I45" s="179">
        <v>189.8</v>
      </c>
      <c r="J45" s="172">
        <v>29.754000000000001</v>
      </c>
      <c r="K45" s="16">
        <f t="shared" si="3"/>
        <v>15.676501580611173</v>
      </c>
      <c r="L45" s="172">
        <v>13.930999999999999</v>
      </c>
      <c r="M45" s="172">
        <v>5.7</v>
      </c>
      <c r="N45" s="172">
        <f t="shared" si="0"/>
        <v>8.2309999999999981</v>
      </c>
      <c r="O45" s="16">
        <f t="shared" si="1"/>
        <v>6.3451360485347568</v>
      </c>
    </row>
    <row r="46" spans="1:15" s="32" customFormat="1" x14ac:dyDescent="0.25">
      <c r="A46" s="51">
        <v>41</v>
      </c>
      <c r="B46" s="52">
        <v>25</v>
      </c>
      <c r="C46" s="52">
        <f t="shared" si="2"/>
        <v>-16</v>
      </c>
      <c r="D46" s="12" t="s">
        <v>57</v>
      </c>
      <c r="E46" s="14" t="s">
        <v>16</v>
      </c>
      <c r="F46" s="14">
        <v>3</v>
      </c>
      <c r="G46" s="179"/>
      <c r="H46" s="179">
        <v>219.489</v>
      </c>
      <c r="I46" s="179">
        <v>413.37700000000001</v>
      </c>
      <c r="J46" s="172">
        <v>-193.88800000000001</v>
      </c>
      <c r="K46" s="16">
        <f t="shared" si="3"/>
        <v>-46.903431976138002</v>
      </c>
      <c r="L46" s="172">
        <v>-1.4279999999999999</v>
      </c>
      <c r="M46" s="172">
        <v>-0.315</v>
      </c>
      <c r="N46" s="172">
        <f t="shared" si="0"/>
        <v>-1.113</v>
      </c>
      <c r="O46" s="16">
        <f t="shared" si="1"/>
        <v>-0.65060208028648348</v>
      </c>
    </row>
    <row r="47" spans="1:15" s="32" customFormat="1" x14ac:dyDescent="0.25">
      <c r="A47" s="51">
        <v>42</v>
      </c>
      <c r="B47" s="52">
        <v>43</v>
      </c>
      <c r="C47" s="52">
        <f t="shared" si="2"/>
        <v>1</v>
      </c>
      <c r="D47" s="12" t="s">
        <v>58</v>
      </c>
      <c r="E47" s="14" t="s">
        <v>16</v>
      </c>
      <c r="F47" s="14">
        <v>4</v>
      </c>
      <c r="G47" s="179">
        <v>28.787949999999999</v>
      </c>
      <c r="H47" s="179">
        <v>218.14599999999999</v>
      </c>
      <c r="I47" s="179">
        <v>176.87700000000001</v>
      </c>
      <c r="J47" s="172">
        <v>41.268999999999998</v>
      </c>
      <c r="K47" s="16">
        <f t="shared" si="3"/>
        <v>23.332032994679906</v>
      </c>
      <c r="L47" s="172">
        <v>7.51</v>
      </c>
      <c r="M47" s="172">
        <v>7.4939999999999998</v>
      </c>
      <c r="N47" s="172">
        <f t="shared" si="0"/>
        <v>1.6000000000000014E-2</v>
      </c>
      <c r="O47" s="16">
        <f t="shared" si="1"/>
        <v>3.4426485014623238</v>
      </c>
    </row>
    <row r="48" spans="1:15" s="32" customFormat="1" x14ac:dyDescent="0.25">
      <c r="A48" s="51">
        <v>43</v>
      </c>
      <c r="B48" s="52">
        <v>32</v>
      </c>
      <c r="C48" s="52">
        <f t="shared" si="2"/>
        <v>-11</v>
      </c>
      <c r="D48" s="12" t="s">
        <v>221</v>
      </c>
      <c r="E48" s="14" t="s">
        <v>16</v>
      </c>
      <c r="F48" s="14">
        <v>3</v>
      </c>
      <c r="G48" s="179"/>
      <c r="H48" s="179">
        <v>212.733</v>
      </c>
      <c r="I48" s="179">
        <v>276.3</v>
      </c>
      <c r="J48" s="172">
        <v>-63.567</v>
      </c>
      <c r="K48" s="16">
        <f t="shared" si="3"/>
        <v>-23.00651465798046</v>
      </c>
      <c r="L48" s="172">
        <v>-0.40300000000000002</v>
      </c>
      <c r="M48" s="172">
        <v>22.135999999999999</v>
      </c>
      <c r="N48" s="172">
        <f t="shared" si="0"/>
        <v>-22.538999999999998</v>
      </c>
      <c r="O48" s="16">
        <f t="shared" si="1"/>
        <v>-0.18943934415440952</v>
      </c>
    </row>
    <row r="49" spans="1:15" s="32" customFormat="1" x14ac:dyDescent="0.25">
      <c r="A49" s="51">
        <v>44</v>
      </c>
      <c r="B49" s="52">
        <v>39</v>
      </c>
      <c r="C49" s="52">
        <f t="shared" si="2"/>
        <v>-5</v>
      </c>
      <c r="D49" s="12" t="s">
        <v>272</v>
      </c>
      <c r="E49" s="14" t="s">
        <v>16</v>
      </c>
      <c r="F49" s="14">
        <v>1</v>
      </c>
      <c r="G49" s="179">
        <v>222.04554999999999</v>
      </c>
      <c r="H49" s="179">
        <v>190.9</v>
      </c>
      <c r="I49" s="179">
        <v>224.1</v>
      </c>
      <c r="J49" s="172">
        <f>H49-I49</f>
        <v>-33.199999999999989</v>
      </c>
      <c r="K49" s="16">
        <f>H49*100/I49-100</f>
        <v>-14.81481481481481</v>
      </c>
      <c r="L49" s="172">
        <v>-25.8</v>
      </c>
      <c r="M49" s="172">
        <v>2.2000000000000002</v>
      </c>
      <c r="N49" s="172">
        <f>L49-M49</f>
        <v>-28</v>
      </c>
      <c r="O49" s="16">
        <f>L49*100/H49</f>
        <v>-13.514929282346777</v>
      </c>
    </row>
    <row r="50" spans="1:15" x14ac:dyDescent="0.25">
      <c r="A50" s="51">
        <v>45</v>
      </c>
      <c r="B50" s="55" t="s">
        <v>60</v>
      </c>
      <c r="C50" s="53" t="s">
        <v>60</v>
      </c>
      <c r="D50" s="13" t="s">
        <v>61</v>
      </c>
      <c r="E50" s="14" t="s">
        <v>16</v>
      </c>
      <c r="F50" s="14">
        <v>1</v>
      </c>
      <c r="G50" s="179">
        <v>182.02025</v>
      </c>
      <c r="H50" s="179">
        <v>187.7</v>
      </c>
      <c r="I50" s="48">
        <v>0</v>
      </c>
      <c r="J50" s="15">
        <f>H50-I50</f>
        <v>187.7</v>
      </c>
      <c r="K50" s="16"/>
      <c r="L50" s="15">
        <v>2.6</v>
      </c>
      <c r="M50" s="15">
        <v>0</v>
      </c>
      <c r="N50" s="15">
        <f>L50-M50</f>
        <v>2.6</v>
      </c>
      <c r="O50" s="16">
        <f t="shared" si="1"/>
        <v>1.3851891315929676</v>
      </c>
    </row>
    <row r="51" spans="1:15" x14ac:dyDescent="0.25">
      <c r="A51" s="51">
        <v>46</v>
      </c>
      <c r="B51" s="52">
        <v>113</v>
      </c>
      <c r="C51" s="52">
        <f>B51-A51</f>
        <v>67</v>
      </c>
      <c r="D51" s="12" t="s">
        <v>62</v>
      </c>
      <c r="E51" s="14" t="s">
        <v>16</v>
      </c>
      <c r="F51" s="14">
        <v>1</v>
      </c>
      <c r="G51" s="179"/>
      <c r="H51" s="179">
        <v>186.26400000000001</v>
      </c>
      <c r="I51" s="48">
        <v>48</v>
      </c>
      <c r="J51" s="15">
        <v>138.26400000000001</v>
      </c>
      <c r="K51" s="16">
        <f t="shared" si="3"/>
        <v>288.05</v>
      </c>
      <c r="L51" s="15">
        <v>96.734999999999999</v>
      </c>
      <c r="M51" s="15">
        <v>7.9</v>
      </c>
      <c r="N51" s="15">
        <f t="shared" si="0"/>
        <v>88.834999999999994</v>
      </c>
      <c r="O51" s="16">
        <f t="shared" si="1"/>
        <v>51.934351243396463</v>
      </c>
    </row>
    <row r="52" spans="1:15" x14ac:dyDescent="0.25">
      <c r="A52" s="51">
        <v>47</v>
      </c>
      <c r="B52" s="55" t="s">
        <v>60</v>
      </c>
      <c r="C52" s="53" t="s">
        <v>60</v>
      </c>
      <c r="D52" s="12" t="s">
        <v>63</v>
      </c>
      <c r="E52" s="14" t="s">
        <v>27</v>
      </c>
      <c r="F52" s="14">
        <v>1</v>
      </c>
      <c r="G52" s="179"/>
      <c r="H52" s="179">
        <v>185.8</v>
      </c>
      <c r="I52" s="48">
        <v>0</v>
      </c>
      <c r="J52" s="15">
        <f>H52-I52</f>
        <v>185.8</v>
      </c>
      <c r="K52" s="16"/>
      <c r="L52" s="15">
        <v>-25.8</v>
      </c>
      <c r="M52" s="15">
        <v>0</v>
      </c>
      <c r="N52" s="15">
        <f t="shared" si="0"/>
        <v>-25.8</v>
      </c>
      <c r="O52" s="16">
        <f t="shared" si="1"/>
        <v>-13.885898815931109</v>
      </c>
    </row>
    <row r="53" spans="1:15" x14ac:dyDescent="0.25">
      <c r="A53" s="51">
        <v>48</v>
      </c>
      <c r="B53" s="52">
        <v>48</v>
      </c>
      <c r="C53" s="52">
        <f t="shared" ref="C53:C83" si="9">B53-A53</f>
        <v>0</v>
      </c>
      <c r="D53" s="12" t="s">
        <v>206</v>
      </c>
      <c r="E53" s="14" t="s">
        <v>37</v>
      </c>
      <c r="F53" s="14">
        <v>10</v>
      </c>
      <c r="G53" s="179"/>
      <c r="H53" s="179">
        <v>176.429</v>
      </c>
      <c r="I53" s="48">
        <v>164.24600000000001</v>
      </c>
      <c r="J53" s="15">
        <v>12.183</v>
      </c>
      <c r="K53" s="16">
        <f t="shared" si="3"/>
        <v>7.41753223822802</v>
      </c>
      <c r="L53" s="15">
        <v>14.085000000000001</v>
      </c>
      <c r="M53" s="15">
        <v>-0.56999999999999995</v>
      </c>
      <c r="N53" s="15">
        <f t="shared" si="0"/>
        <v>14.655000000000001</v>
      </c>
      <c r="O53" s="16">
        <f t="shared" si="1"/>
        <v>7.9833814168872461</v>
      </c>
    </row>
    <row r="54" spans="1:15" x14ac:dyDescent="0.25">
      <c r="A54" s="51">
        <v>49</v>
      </c>
      <c r="B54" s="52">
        <v>51</v>
      </c>
      <c r="C54" s="52">
        <f t="shared" si="9"/>
        <v>2</v>
      </c>
      <c r="D54" s="12" t="s">
        <v>65</v>
      </c>
      <c r="E54" s="14" t="s">
        <v>16</v>
      </c>
      <c r="F54" s="14">
        <v>2</v>
      </c>
      <c r="G54" s="179">
        <v>52.565269999999998</v>
      </c>
      <c r="H54" s="179">
        <v>173.2</v>
      </c>
      <c r="I54" s="48">
        <v>145.9</v>
      </c>
      <c r="J54" s="15">
        <f>H54-I54</f>
        <v>27.299999999999983</v>
      </c>
      <c r="K54" s="18">
        <f t="shared" si="3"/>
        <v>18.711446196024667</v>
      </c>
      <c r="L54" s="110">
        <v>50.3</v>
      </c>
      <c r="M54" s="110">
        <v>-125.2</v>
      </c>
      <c r="N54" s="10">
        <f t="shared" si="0"/>
        <v>175.5</v>
      </c>
      <c r="O54" s="18">
        <f t="shared" si="1"/>
        <v>29.041570438799077</v>
      </c>
    </row>
    <row r="55" spans="1:15" x14ac:dyDescent="0.25">
      <c r="A55" s="51">
        <v>50</v>
      </c>
      <c r="B55" s="52">
        <v>44</v>
      </c>
      <c r="C55" s="52">
        <f t="shared" si="9"/>
        <v>-6</v>
      </c>
      <c r="D55" s="12" t="s">
        <v>66</v>
      </c>
      <c r="E55" s="9" t="s">
        <v>16</v>
      </c>
      <c r="F55" s="9">
        <v>4</v>
      </c>
      <c r="G55" s="179">
        <v>120.81592000000001</v>
      </c>
      <c r="H55" s="179">
        <v>168.74199999999999</v>
      </c>
      <c r="I55" s="49">
        <v>175.94800000000001</v>
      </c>
      <c r="J55" s="10">
        <v>-7.2060000000000004</v>
      </c>
      <c r="K55" s="18">
        <f t="shared" si="3"/>
        <v>-4.0955282242480706</v>
      </c>
      <c r="L55" s="10">
        <v>5.9969999999999999</v>
      </c>
      <c r="M55" s="10">
        <v>3.948</v>
      </c>
      <c r="N55" s="10">
        <f t="shared" si="0"/>
        <v>2.0489999999999999</v>
      </c>
      <c r="O55" s="18">
        <f t="shared" si="1"/>
        <v>3.553946261156085</v>
      </c>
    </row>
    <row r="56" spans="1:15" x14ac:dyDescent="0.25">
      <c r="A56" s="51">
        <v>51</v>
      </c>
      <c r="B56" s="52">
        <v>46</v>
      </c>
      <c r="C56" s="52">
        <f t="shared" si="9"/>
        <v>-5</v>
      </c>
      <c r="D56" s="12" t="s">
        <v>199</v>
      </c>
      <c r="E56" s="14" t="s">
        <v>16</v>
      </c>
      <c r="F56" s="14">
        <v>2</v>
      </c>
      <c r="G56" s="179">
        <v>128.92868000000001</v>
      </c>
      <c r="H56" s="179">
        <v>167.67400000000001</v>
      </c>
      <c r="I56" s="48">
        <v>167.7</v>
      </c>
      <c r="J56" s="15">
        <f>H56-I56</f>
        <v>-2.5999999999982037E-2</v>
      </c>
      <c r="K56" s="18">
        <f t="shared" si="3"/>
        <v>-1.5503875968974512E-2</v>
      </c>
      <c r="L56" s="10">
        <v>36.573</v>
      </c>
      <c r="M56" s="10">
        <v>36.6</v>
      </c>
      <c r="N56" s="10">
        <f t="shared" si="0"/>
        <v>-2.7000000000001023E-2</v>
      </c>
      <c r="O56" s="18">
        <f t="shared" si="1"/>
        <v>21.811968462611972</v>
      </c>
    </row>
    <row r="57" spans="1:15" x14ac:dyDescent="0.25">
      <c r="A57" s="51">
        <v>52</v>
      </c>
      <c r="B57" s="52">
        <v>47</v>
      </c>
      <c r="C57" s="52">
        <f t="shared" si="9"/>
        <v>-5</v>
      </c>
      <c r="D57" s="12" t="s">
        <v>67</v>
      </c>
      <c r="E57" s="9" t="s">
        <v>37</v>
      </c>
      <c r="F57" s="9">
        <v>1</v>
      </c>
      <c r="G57" s="179"/>
      <c r="H57" s="179">
        <v>161.16</v>
      </c>
      <c r="I57" s="49">
        <v>165.90299999999999</v>
      </c>
      <c r="J57" s="10">
        <v>-4.7430000000000003</v>
      </c>
      <c r="K57" s="18">
        <f t="shared" si="3"/>
        <v>-2.8588994774054726</v>
      </c>
      <c r="L57" s="10">
        <v>17.335999999999999</v>
      </c>
      <c r="M57" s="10">
        <v>11.56</v>
      </c>
      <c r="N57" s="10">
        <f t="shared" si="0"/>
        <v>5.775999999999998</v>
      </c>
      <c r="O57" s="18">
        <f t="shared" si="1"/>
        <v>10.757011665425663</v>
      </c>
    </row>
    <row r="58" spans="1:15" x14ac:dyDescent="0.25">
      <c r="A58" s="51">
        <v>53</v>
      </c>
      <c r="B58" s="52">
        <v>49</v>
      </c>
      <c r="C58" s="52">
        <f t="shared" si="9"/>
        <v>-4</v>
      </c>
      <c r="D58" s="12" t="s">
        <v>68</v>
      </c>
      <c r="E58" s="9" t="s">
        <v>37</v>
      </c>
      <c r="F58" s="9">
        <v>2</v>
      </c>
      <c r="G58" s="179"/>
      <c r="H58" s="179">
        <v>153.351</v>
      </c>
      <c r="I58" s="49">
        <v>162.30000000000001</v>
      </c>
      <c r="J58" s="10">
        <v>-8.9489999999999998</v>
      </c>
      <c r="K58" s="18">
        <f t="shared" si="3"/>
        <v>-5.5138632162661736</v>
      </c>
      <c r="L58" s="10">
        <v>4.4000000000000004</v>
      </c>
      <c r="M58" s="10">
        <v>1.4</v>
      </c>
      <c r="N58" s="10">
        <f t="shared" si="0"/>
        <v>3.0000000000000004</v>
      </c>
      <c r="O58" s="18">
        <f t="shared" si="1"/>
        <v>2.8692346316620045</v>
      </c>
    </row>
    <row r="59" spans="1:15" x14ac:dyDescent="0.25">
      <c r="A59" s="51">
        <v>54</v>
      </c>
      <c r="B59" s="52">
        <v>54</v>
      </c>
      <c r="C59" s="52">
        <f t="shared" si="9"/>
        <v>0</v>
      </c>
      <c r="D59" s="12" t="s">
        <v>224</v>
      </c>
      <c r="E59" s="9" t="s">
        <v>69</v>
      </c>
      <c r="F59" s="9">
        <v>4</v>
      </c>
      <c r="G59" s="179">
        <v>120.17578</v>
      </c>
      <c r="H59" s="179">
        <v>139.6</v>
      </c>
      <c r="I59" s="49">
        <v>136</v>
      </c>
      <c r="J59" s="10">
        <f>H59-I59</f>
        <v>3.5999999999999943</v>
      </c>
      <c r="K59" s="18">
        <f t="shared" si="3"/>
        <v>2.6470588235294059</v>
      </c>
      <c r="L59" s="10">
        <v>-1.2</v>
      </c>
      <c r="M59" s="10">
        <v>-12.2</v>
      </c>
      <c r="N59" s="10">
        <f t="shared" si="0"/>
        <v>11</v>
      </c>
      <c r="O59" s="18">
        <f t="shared" si="1"/>
        <v>-0.8595988538681949</v>
      </c>
    </row>
    <row r="60" spans="1:15" x14ac:dyDescent="0.25">
      <c r="A60" s="51">
        <v>55</v>
      </c>
      <c r="B60" s="52">
        <v>55</v>
      </c>
      <c r="C60" s="52">
        <f t="shared" si="9"/>
        <v>0</v>
      </c>
      <c r="D60" s="12" t="s">
        <v>70</v>
      </c>
      <c r="E60" s="9" t="s">
        <v>71</v>
      </c>
      <c r="F60" s="9">
        <v>1</v>
      </c>
      <c r="G60" s="179"/>
      <c r="H60" s="179">
        <v>139.41399999999999</v>
      </c>
      <c r="I60" s="49">
        <v>133.19999999999999</v>
      </c>
      <c r="J60" s="10">
        <v>6.2140000000000004</v>
      </c>
      <c r="K60" s="18">
        <f t="shared" si="3"/>
        <v>4.6651651651651633</v>
      </c>
      <c r="L60" s="10">
        <v>-19.885000000000002</v>
      </c>
      <c r="M60" s="10">
        <v>1.7</v>
      </c>
      <c r="N60" s="10">
        <f t="shared" si="0"/>
        <v>-21.585000000000001</v>
      </c>
      <c r="O60" s="18">
        <f t="shared" si="1"/>
        <v>-14.263273415869284</v>
      </c>
    </row>
    <row r="61" spans="1:15" s="32" customFormat="1" x14ac:dyDescent="0.25">
      <c r="A61" s="51">
        <v>56</v>
      </c>
      <c r="B61" s="52">
        <v>53</v>
      </c>
      <c r="C61" s="52">
        <f t="shared" si="9"/>
        <v>-3</v>
      </c>
      <c r="D61" s="12" t="s">
        <v>72</v>
      </c>
      <c r="E61" s="14" t="s">
        <v>16</v>
      </c>
      <c r="F61" s="14">
        <v>3</v>
      </c>
      <c r="G61" s="179">
        <v>89.880737999999994</v>
      </c>
      <c r="H61" s="179">
        <v>138.36799999999999</v>
      </c>
      <c r="I61" s="48">
        <v>138.4</v>
      </c>
      <c r="J61" s="15">
        <f>H61-I61</f>
        <v>-3.2000000000010687E-2</v>
      </c>
      <c r="K61" s="16">
        <f t="shared" si="3"/>
        <v>-2.3121387283239869E-2</v>
      </c>
      <c r="L61" s="15">
        <v>23.638999999999999</v>
      </c>
      <c r="M61" s="15">
        <v>23.6</v>
      </c>
      <c r="N61" s="15">
        <f>L61-M61</f>
        <v>3.8999999999997925E-2</v>
      </c>
      <c r="O61" s="16">
        <f t="shared" si="1"/>
        <v>17.08415240518039</v>
      </c>
    </row>
    <row r="62" spans="1:15" x14ac:dyDescent="0.25">
      <c r="A62" s="51">
        <v>57</v>
      </c>
      <c r="B62" s="52">
        <v>56</v>
      </c>
      <c r="C62" s="52">
        <f t="shared" si="9"/>
        <v>-1</v>
      </c>
      <c r="D62" s="12" t="s">
        <v>225</v>
      </c>
      <c r="E62" s="9" t="s">
        <v>16</v>
      </c>
      <c r="F62" s="9">
        <v>3</v>
      </c>
      <c r="G62" s="179">
        <v>122.75903</v>
      </c>
      <c r="H62" s="179">
        <v>133.571</v>
      </c>
      <c r="I62" s="49">
        <v>132.66999999999999</v>
      </c>
      <c r="J62" s="10">
        <v>0.90100000000000002</v>
      </c>
      <c r="K62" s="18">
        <f t="shared" si="3"/>
        <v>0.67912866510893366</v>
      </c>
      <c r="L62" s="10">
        <v>28.210999999999999</v>
      </c>
      <c r="M62" s="10">
        <v>38.158000000000001</v>
      </c>
      <c r="N62" s="10">
        <f t="shared" si="0"/>
        <v>-9.9470000000000027</v>
      </c>
      <c r="O62" s="18">
        <f t="shared" si="1"/>
        <v>21.120602525997409</v>
      </c>
    </row>
    <row r="63" spans="1:15" x14ac:dyDescent="0.25">
      <c r="A63" s="51">
        <v>58</v>
      </c>
      <c r="B63" s="52">
        <v>57</v>
      </c>
      <c r="C63" s="52">
        <f t="shared" si="9"/>
        <v>-1</v>
      </c>
      <c r="D63" s="12" t="s">
        <v>73</v>
      </c>
      <c r="E63" s="14" t="s">
        <v>37</v>
      </c>
      <c r="F63" s="9">
        <v>1</v>
      </c>
      <c r="G63" s="179"/>
      <c r="H63" s="179">
        <v>132.07300000000001</v>
      </c>
      <c r="I63" s="49">
        <v>132.1</v>
      </c>
      <c r="J63" s="10">
        <f>H63-I63</f>
        <v>-2.6999999999986812E-2</v>
      </c>
      <c r="K63" s="18">
        <f t="shared" si="3"/>
        <v>-2.0439061317176765E-2</v>
      </c>
      <c r="L63" s="10">
        <v>0.375</v>
      </c>
      <c r="M63" s="10">
        <v>0.375</v>
      </c>
      <c r="N63" s="10">
        <f t="shared" si="0"/>
        <v>0</v>
      </c>
      <c r="O63" s="18">
        <f t="shared" si="1"/>
        <v>0.28393388504842015</v>
      </c>
    </row>
    <row r="64" spans="1:15" x14ac:dyDescent="0.25">
      <c r="A64" s="51">
        <v>59</v>
      </c>
      <c r="B64" s="52">
        <v>52</v>
      </c>
      <c r="C64" s="52">
        <f t="shared" si="9"/>
        <v>-7</v>
      </c>
      <c r="D64" s="12" t="s">
        <v>74</v>
      </c>
      <c r="E64" s="9" t="s">
        <v>16</v>
      </c>
      <c r="F64" s="9">
        <v>2</v>
      </c>
      <c r="G64" s="179">
        <v>84.859710000000007</v>
      </c>
      <c r="H64" s="179">
        <v>127.681</v>
      </c>
      <c r="I64" s="49">
        <v>138.803</v>
      </c>
      <c r="J64" s="10">
        <v>-11.122</v>
      </c>
      <c r="K64" s="18">
        <f t="shared" si="3"/>
        <v>-8.0127951124975709</v>
      </c>
      <c r="L64" s="10">
        <v>16.239999999999998</v>
      </c>
      <c r="M64" s="10">
        <v>15.816000000000001</v>
      </c>
      <c r="N64" s="10">
        <f t="shared" si="0"/>
        <v>0.42399999999999771</v>
      </c>
      <c r="O64" s="18">
        <f t="shared" si="1"/>
        <v>12.719198627830295</v>
      </c>
    </row>
    <row r="65" spans="1:15" x14ac:dyDescent="0.25">
      <c r="A65" s="51">
        <v>60</v>
      </c>
      <c r="B65" s="52">
        <v>63</v>
      </c>
      <c r="C65" s="52">
        <f t="shared" si="9"/>
        <v>3</v>
      </c>
      <c r="D65" s="12" t="s">
        <v>75</v>
      </c>
      <c r="E65" s="9" t="s">
        <v>16</v>
      </c>
      <c r="F65" s="9">
        <v>1</v>
      </c>
      <c r="G65" s="179">
        <v>54.128349999999998</v>
      </c>
      <c r="H65" s="179">
        <v>123.02500000000001</v>
      </c>
      <c r="I65" s="49">
        <v>119.339</v>
      </c>
      <c r="J65" s="10">
        <v>3.6859999999999999</v>
      </c>
      <c r="K65" s="18">
        <f t="shared" si="3"/>
        <v>3.088680146473493</v>
      </c>
      <c r="L65" s="10">
        <v>2.1640000000000001</v>
      </c>
      <c r="M65" s="10">
        <v>44.988</v>
      </c>
      <c r="N65" s="10">
        <f t="shared" si="0"/>
        <v>-42.823999999999998</v>
      </c>
      <c r="O65" s="18">
        <f t="shared" si="1"/>
        <v>1.7589920747815484</v>
      </c>
    </row>
    <row r="66" spans="1:15" x14ac:dyDescent="0.25">
      <c r="A66" s="51">
        <v>61</v>
      </c>
      <c r="B66" s="52">
        <v>80</v>
      </c>
      <c r="C66" s="52">
        <f t="shared" si="9"/>
        <v>19</v>
      </c>
      <c r="D66" s="12" t="s">
        <v>188</v>
      </c>
      <c r="E66" s="9" t="s">
        <v>16</v>
      </c>
      <c r="F66" s="9">
        <v>4</v>
      </c>
      <c r="G66" s="179">
        <v>138.4</v>
      </c>
      <c r="H66" s="179">
        <v>117</v>
      </c>
      <c r="I66" s="49">
        <v>76</v>
      </c>
      <c r="J66" s="10">
        <f>H66-I66</f>
        <v>41</v>
      </c>
      <c r="K66" s="18">
        <f>H66*100/I66-100</f>
        <v>53.94736842105263</v>
      </c>
      <c r="L66" s="10">
        <v>5.3</v>
      </c>
      <c r="M66" s="10">
        <v>6.9</v>
      </c>
      <c r="N66" s="10">
        <f>L66-M66</f>
        <v>-1.6000000000000005</v>
      </c>
      <c r="O66" s="18">
        <f>L66*100/H66</f>
        <v>4.5299145299145298</v>
      </c>
    </row>
    <row r="67" spans="1:15" x14ac:dyDescent="0.25">
      <c r="A67" s="51">
        <v>62</v>
      </c>
      <c r="B67" s="52">
        <v>62</v>
      </c>
      <c r="C67" s="52">
        <f t="shared" si="9"/>
        <v>0</v>
      </c>
      <c r="D67" s="12" t="s">
        <v>76</v>
      </c>
      <c r="E67" s="14" t="s">
        <v>16</v>
      </c>
      <c r="F67" s="14">
        <v>1</v>
      </c>
      <c r="G67" s="179"/>
      <c r="H67" s="179">
        <v>116.11799999999999</v>
      </c>
      <c r="I67" s="48">
        <v>119.8</v>
      </c>
      <c r="J67" s="15">
        <v>-3.6819999999999999</v>
      </c>
      <c r="K67" s="16">
        <f t="shared" si="3"/>
        <v>-3.0734557595993408</v>
      </c>
      <c r="L67" s="15">
        <v>51.472000000000001</v>
      </c>
      <c r="M67" s="15">
        <v>44.3</v>
      </c>
      <c r="N67" s="15">
        <f t="shared" si="0"/>
        <v>7.1720000000000041</v>
      </c>
      <c r="O67" s="16">
        <f t="shared" si="1"/>
        <v>44.327322206720751</v>
      </c>
    </row>
    <row r="68" spans="1:15" x14ac:dyDescent="0.25">
      <c r="A68" s="51">
        <v>63</v>
      </c>
      <c r="B68" s="52">
        <v>89</v>
      </c>
      <c r="C68" s="52">
        <f t="shared" si="9"/>
        <v>26</v>
      </c>
      <c r="D68" s="12" t="s">
        <v>215</v>
      </c>
      <c r="E68" s="14" t="s">
        <v>16</v>
      </c>
      <c r="F68" s="14">
        <v>2</v>
      </c>
      <c r="G68" s="179"/>
      <c r="H68" s="179">
        <v>110.911</v>
      </c>
      <c r="I68" s="48">
        <v>68.400000000000006</v>
      </c>
      <c r="J68" s="15">
        <v>42.511000000000003</v>
      </c>
      <c r="K68" s="16">
        <f t="shared" si="3"/>
        <v>62.150584795321635</v>
      </c>
      <c r="L68" s="15">
        <v>0.68300000000000005</v>
      </c>
      <c r="M68" s="15">
        <v>0.5</v>
      </c>
      <c r="N68" s="15">
        <f t="shared" si="0"/>
        <v>0.18300000000000005</v>
      </c>
      <c r="O68" s="16">
        <f t="shared" si="1"/>
        <v>0.61580907213892233</v>
      </c>
    </row>
    <row r="69" spans="1:15" x14ac:dyDescent="0.25">
      <c r="A69" s="51">
        <v>64</v>
      </c>
      <c r="B69" s="52">
        <v>59</v>
      </c>
      <c r="C69" s="52">
        <f t="shared" si="9"/>
        <v>-5</v>
      </c>
      <c r="D69" s="12" t="s">
        <v>78</v>
      </c>
      <c r="E69" s="14" t="s">
        <v>37</v>
      </c>
      <c r="F69" s="14">
        <v>2</v>
      </c>
      <c r="G69" s="179"/>
      <c r="H69" s="179">
        <v>109.855</v>
      </c>
      <c r="I69" s="48">
        <v>125</v>
      </c>
      <c r="J69" s="15">
        <v>-15.145</v>
      </c>
      <c r="K69" s="16">
        <f t="shared" si="3"/>
        <v>-12.116</v>
      </c>
      <c r="L69" s="15">
        <v>-3.081</v>
      </c>
      <c r="M69" s="15">
        <v>-14.2</v>
      </c>
      <c r="N69" s="15">
        <f t="shared" si="0"/>
        <v>11.119</v>
      </c>
      <c r="O69" s="16">
        <f t="shared" si="1"/>
        <v>-2.8046060716398888</v>
      </c>
    </row>
    <row r="70" spans="1:15" x14ac:dyDescent="0.25">
      <c r="A70" s="51">
        <v>65</v>
      </c>
      <c r="B70" s="52">
        <v>64</v>
      </c>
      <c r="C70" s="52">
        <f t="shared" si="9"/>
        <v>-1</v>
      </c>
      <c r="D70" s="12" t="s">
        <v>79</v>
      </c>
      <c r="E70" s="14" t="s">
        <v>16</v>
      </c>
      <c r="F70" s="14">
        <v>1</v>
      </c>
      <c r="G70" s="179"/>
      <c r="H70" s="179">
        <v>103.81699999999999</v>
      </c>
      <c r="I70" s="48">
        <v>116.7</v>
      </c>
      <c r="J70" s="15">
        <v>-12.882999999999999</v>
      </c>
      <c r="K70" s="16">
        <f t="shared" si="3"/>
        <v>-11.039417309340195</v>
      </c>
      <c r="L70" s="15">
        <v>2.6320000000000001</v>
      </c>
      <c r="M70" s="15">
        <v>1.6</v>
      </c>
      <c r="N70" s="15">
        <f t="shared" si="0"/>
        <v>1.032</v>
      </c>
      <c r="O70" s="16">
        <f t="shared" si="1"/>
        <v>2.5352302609399233</v>
      </c>
    </row>
    <row r="71" spans="1:15" x14ac:dyDescent="0.25">
      <c r="A71" s="51">
        <v>66</v>
      </c>
      <c r="B71" s="52">
        <v>70</v>
      </c>
      <c r="C71" s="52">
        <f t="shared" si="9"/>
        <v>4</v>
      </c>
      <c r="D71" s="12" t="s">
        <v>80</v>
      </c>
      <c r="E71" s="14" t="s">
        <v>16</v>
      </c>
      <c r="F71" s="14">
        <v>2</v>
      </c>
      <c r="G71" s="177"/>
      <c r="H71" s="48">
        <v>103.11</v>
      </c>
      <c r="I71" s="48">
        <v>98.7</v>
      </c>
      <c r="J71" s="15">
        <v>4.41</v>
      </c>
      <c r="K71" s="16">
        <f t="shared" si="3"/>
        <v>4.4680851063829721</v>
      </c>
      <c r="L71" s="15">
        <v>34.917999999999999</v>
      </c>
      <c r="M71" s="15">
        <v>28.7</v>
      </c>
      <c r="N71" s="15">
        <f t="shared" si="0"/>
        <v>6.218</v>
      </c>
      <c r="O71" s="16">
        <f t="shared" si="1"/>
        <v>33.864804577635532</v>
      </c>
    </row>
    <row r="72" spans="1:15" x14ac:dyDescent="0.25">
      <c r="A72" s="51">
        <v>67</v>
      </c>
      <c r="B72" s="52">
        <v>78</v>
      </c>
      <c r="C72" s="52">
        <f t="shared" si="9"/>
        <v>11</v>
      </c>
      <c r="D72" s="12" t="s">
        <v>81</v>
      </c>
      <c r="E72" s="14" t="s">
        <v>16</v>
      </c>
      <c r="F72" s="14">
        <v>4</v>
      </c>
      <c r="G72" s="177">
        <v>104.39709999999999</v>
      </c>
      <c r="H72" s="48">
        <v>102.851</v>
      </c>
      <c r="I72" s="48">
        <v>80.926000000000002</v>
      </c>
      <c r="J72" s="15">
        <v>21.925000000000001</v>
      </c>
      <c r="K72" s="16">
        <f t="shared" si="3"/>
        <v>27.09265254677112</v>
      </c>
      <c r="L72" s="15">
        <v>0.56799999999999995</v>
      </c>
      <c r="M72" s="15">
        <v>0.51300000000000001</v>
      </c>
      <c r="N72" s="15">
        <f t="shared" si="0"/>
        <v>5.4999999999999938E-2</v>
      </c>
      <c r="O72" s="16">
        <f t="shared" si="1"/>
        <v>0.55225520413024665</v>
      </c>
    </row>
    <row r="73" spans="1:15" x14ac:dyDescent="0.25">
      <c r="A73" s="51">
        <v>68</v>
      </c>
      <c r="B73" s="52">
        <v>76</v>
      </c>
      <c r="C73" s="52">
        <f t="shared" si="9"/>
        <v>8</v>
      </c>
      <c r="D73" s="12" t="s">
        <v>82</v>
      </c>
      <c r="E73" s="14" t="s">
        <v>16</v>
      </c>
      <c r="F73" s="14">
        <v>1</v>
      </c>
      <c r="G73" s="177"/>
      <c r="H73" s="48">
        <v>95.900999999999996</v>
      </c>
      <c r="I73" s="48">
        <v>86.9</v>
      </c>
      <c r="J73" s="15">
        <v>9.0009999999999994</v>
      </c>
      <c r="K73" s="16">
        <f>H73*100/I73-100</f>
        <v>10.357882623705407</v>
      </c>
      <c r="L73" s="15">
        <v>25.815999999999999</v>
      </c>
      <c r="M73" s="15">
        <v>13.5</v>
      </c>
      <c r="N73" s="15">
        <f t="shared" si="0"/>
        <v>12.315999999999999</v>
      </c>
      <c r="O73" s="16">
        <f t="shared" si="1"/>
        <v>26.919427326096702</v>
      </c>
    </row>
    <row r="74" spans="1:15" x14ac:dyDescent="0.25">
      <c r="A74" s="51">
        <v>69</v>
      </c>
      <c r="B74" s="52">
        <v>83</v>
      </c>
      <c r="C74" s="52">
        <f t="shared" si="9"/>
        <v>14</v>
      </c>
      <c r="D74" s="12" t="s">
        <v>83</v>
      </c>
      <c r="E74" s="14" t="s">
        <v>16</v>
      </c>
      <c r="F74" s="14">
        <v>1</v>
      </c>
      <c r="G74" s="177"/>
      <c r="H74" s="48">
        <v>95.718999999999994</v>
      </c>
      <c r="I74" s="48">
        <v>73.2</v>
      </c>
      <c r="J74" s="15">
        <v>22.518999999999998</v>
      </c>
      <c r="K74" s="16">
        <f t="shared" si="3"/>
        <v>30.763661202185773</v>
      </c>
      <c r="L74" s="15">
        <v>27.635000000000002</v>
      </c>
      <c r="M74" s="15">
        <v>17.8</v>
      </c>
      <c r="N74" s="15">
        <f t="shared" si="0"/>
        <v>9.8350000000000009</v>
      </c>
      <c r="O74" s="16">
        <f t="shared" si="1"/>
        <v>28.870966056895707</v>
      </c>
    </row>
    <row r="75" spans="1:15" x14ac:dyDescent="0.25">
      <c r="A75" s="51">
        <v>70</v>
      </c>
      <c r="B75" s="52">
        <v>68</v>
      </c>
      <c r="C75" s="52">
        <f t="shared" si="9"/>
        <v>-2</v>
      </c>
      <c r="D75" s="12" t="s">
        <v>84</v>
      </c>
      <c r="E75" s="14" t="s">
        <v>16</v>
      </c>
      <c r="F75" s="14">
        <v>2</v>
      </c>
      <c r="G75" s="177"/>
      <c r="H75" s="48">
        <v>92.792000000000002</v>
      </c>
      <c r="I75" s="48">
        <v>106.143</v>
      </c>
      <c r="J75" s="15">
        <v>-13.351000000000001</v>
      </c>
      <c r="K75" s="16">
        <f t="shared" si="3"/>
        <v>-12.578314161084563</v>
      </c>
      <c r="L75" s="15">
        <v>11.566000000000001</v>
      </c>
      <c r="M75" s="15">
        <v>16.934999999999999</v>
      </c>
      <c r="N75" s="15">
        <f t="shared" si="0"/>
        <v>-5.368999999999998</v>
      </c>
      <c r="O75" s="16">
        <f t="shared" si="1"/>
        <v>12.464436589361153</v>
      </c>
    </row>
    <row r="76" spans="1:15" x14ac:dyDescent="0.25">
      <c r="A76" s="51">
        <v>71</v>
      </c>
      <c r="B76" s="52">
        <v>86</v>
      </c>
      <c r="C76" s="52">
        <f t="shared" si="9"/>
        <v>15</v>
      </c>
      <c r="D76" s="12" t="s">
        <v>190</v>
      </c>
      <c r="E76" s="14" t="s">
        <v>16</v>
      </c>
      <c r="F76" s="14">
        <v>2</v>
      </c>
      <c r="G76" s="177">
        <v>92.7</v>
      </c>
      <c r="H76" s="48">
        <v>92.7</v>
      </c>
      <c r="I76" s="48">
        <v>70.7</v>
      </c>
      <c r="J76" s="15">
        <f>H76-I76</f>
        <v>22</v>
      </c>
      <c r="K76" s="16">
        <f t="shared" si="3"/>
        <v>31.117397454031106</v>
      </c>
      <c r="L76" s="15">
        <v>0</v>
      </c>
      <c r="M76" s="15">
        <v>0</v>
      </c>
      <c r="N76" s="15">
        <v>0</v>
      </c>
      <c r="O76" s="16">
        <f t="shared" si="1"/>
        <v>0</v>
      </c>
    </row>
    <row r="77" spans="1:15" x14ac:dyDescent="0.25">
      <c r="A77" s="51">
        <v>72</v>
      </c>
      <c r="B77" s="52">
        <v>74</v>
      </c>
      <c r="C77" s="52">
        <f t="shared" si="9"/>
        <v>2</v>
      </c>
      <c r="D77" s="12" t="s">
        <v>85</v>
      </c>
      <c r="E77" s="14" t="s">
        <v>16</v>
      </c>
      <c r="F77" s="14">
        <v>2</v>
      </c>
      <c r="G77" s="177"/>
      <c r="H77" s="48">
        <v>88.495000000000005</v>
      </c>
      <c r="I77" s="48">
        <v>90.653000000000006</v>
      </c>
      <c r="J77" s="15">
        <v>-2.1579999999999999</v>
      </c>
      <c r="K77" s="16">
        <f t="shared" ref="K77:K151" si="10">H77*100/I77-100</f>
        <v>-2.3805058850782785</v>
      </c>
      <c r="L77" s="15">
        <v>26.388000000000002</v>
      </c>
      <c r="M77" s="15">
        <v>21.838000000000001</v>
      </c>
      <c r="N77" s="15">
        <f t="shared" ref="N77:N151" si="11">L77-M77</f>
        <v>4.5500000000000007</v>
      </c>
      <c r="O77" s="16">
        <f t="shared" ref="O77:O151" si="12">L77*100/H77</f>
        <v>29.818633821119839</v>
      </c>
    </row>
    <row r="78" spans="1:15" x14ac:dyDescent="0.25">
      <c r="A78" s="51">
        <v>73</v>
      </c>
      <c r="B78" s="52">
        <v>72</v>
      </c>
      <c r="C78" s="52">
        <f t="shared" si="9"/>
        <v>-1</v>
      </c>
      <c r="D78" s="12" t="s">
        <v>86</v>
      </c>
      <c r="E78" s="14" t="s">
        <v>16</v>
      </c>
      <c r="F78" s="14">
        <v>1</v>
      </c>
      <c r="G78" s="177"/>
      <c r="H78" s="48">
        <v>85.825000000000003</v>
      </c>
      <c r="I78" s="48">
        <v>97.8</v>
      </c>
      <c r="J78" s="15">
        <v>-11.975</v>
      </c>
      <c r="K78" s="16">
        <f t="shared" si="10"/>
        <v>-12.244376278118608</v>
      </c>
      <c r="L78" s="15">
        <v>42.701999999999998</v>
      </c>
      <c r="M78" s="15">
        <v>45.4</v>
      </c>
      <c r="N78" s="15">
        <f t="shared" si="11"/>
        <v>-2.6980000000000004</v>
      </c>
      <c r="O78" s="16">
        <f t="shared" si="12"/>
        <v>49.754733469268857</v>
      </c>
    </row>
    <row r="79" spans="1:15" x14ac:dyDescent="0.25">
      <c r="A79" s="51">
        <v>74</v>
      </c>
      <c r="B79" s="52">
        <v>97</v>
      </c>
      <c r="C79" s="52">
        <f t="shared" si="9"/>
        <v>23</v>
      </c>
      <c r="D79" s="12" t="s">
        <v>87</v>
      </c>
      <c r="E79" s="14" t="s">
        <v>16</v>
      </c>
      <c r="F79" s="14">
        <v>2</v>
      </c>
      <c r="G79" s="177"/>
      <c r="H79" s="48">
        <v>85.54</v>
      </c>
      <c r="I79" s="48">
        <v>56.360999999999997</v>
      </c>
      <c r="J79" s="15">
        <v>29.178999999999998</v>
      </c>
      <c r="K79" s="16">
        <f t="shared" si="10"/>
        <v>51.771615123933231</v>
      </c>
      <c r="L79" s="15">
        <v>1.349</v>
      </c>
      <c r="M79" s="15">
        <v>5.8879999999999999</v>
      </c>
      <c r="N79" s="15">
        <f t="shared" si="11"/>
        <v>-4.5389999999999997</v>
      </c>
      <c r="O79" s="16">
        <f t="shared" si="12"/>
        <v>1.5770399812953004</v>
      </c>
    </row>
    <row r="80" spans="1:15" x14ac:dyDescent="0.25">
      <c r="A80" s="51">
        <v>75</v>
      </c>
      <c r="B80" s="52">
        <v>77</v>
      </c>
      <c r="C80" s="52">
        <f t="shared" si="9"/>
        <v>2</v>
      </c>
      <c r="D80" s="12" t="s">
        <v>88</v>
      </c>
      <c r="E80" s="14" t="s">
        <v>37</v>
      </c>
      <c r="F80" s="14">
        <v>1</v>
      </c>
      <c r="G80" s="177"/>
      <c r="H80" s="48">
        <v>84.668999999999997</v>
      </c>
      <c r="I80" s="48">
        <v>84.8</v>
      </c>
      <c r="J80" s="15">
        <v>-0.13100000000000001</v>
      </c>
      <c r="K80" s="16">
        <f t="shared" si="10"/>
        <v>-0.15448113207547465</v>
      </c>
      <c r="L80" s="15">
        <v>-10.137</v>
      </c>
      <c r="M80" s="15">
        <v>1.7</v>
      </c>
      <c r="N80" s="15">
        <f t="shared" si="11"/>
        <v>-11.837</v>
      </c>
      <c r="O80" s="16">
        <f t="shared" si="12"/>
        <v>-11.972504694752509</v>
      </c>
    </row>
    <row r="81" spans="1:15" x14ac:dyDescent="0.25">
      <c r="A81" s="51">
        <v>76</v>
      </c>
      <c r="B81" s="52">
        <v>75</v>
      </c>
      <c r="C81" s="52">
        <f t="shared" si="9"/>
        <v>-1</v>
      </c>
      <c r="D81" s="12" t="s">
        <v>89</v>
      </c>
      <c r="E81" s="14" t="s">
        <v>16</v>
      </c>
      <c r="F81" s="14">
        <v>2</v>
      </c>
      <c r="G81" s="177"/>
      <c r="H81" s="48">
        <v>82.784999999999997</v>
      </c>
      <c r="I81" s="48">
        <v>87.195999999999998</v>
      </c>
      <c r="J81" s="15">
        <v>-4.4109999999999996</v>
      </c>
      <c r="K81" s="16">
        <f t="shared" si="10"/>
        <v>-5.0587182898298124</v>
      </c>
      <c r="L81" s="15">
        <v>10.85</v>
      </c>
      <c r="M81" s="15">
        <v>5.9930000000000003</v>
      </c>
      <c r="N81" s="15">
        <f t="shared" si="11"/>
        <v>4.8569999999999993</v>
      </c>
      <c r="O81" s="16">
        <f t="shared" si="12"/>
        <v>13.106239052968533</v>
      </c>
    </row>
    <row r="82" spans="1:15" x14ac:dyDescent="0.25">
      <c r="A82" s="51">
        <v>77</v>
      </c>
      <c r="B82" s="52">
        <v>60</v>
      </c>
      <c r="C82" s="52">
        <f t="shared" si="9"/>
        <v>-17</v>
      </c>
      <c r="D82" s="12" t="s">
        <v>90</v>
      </c>
      <c r="E82" s="14" t="s">
        <v>91</v>
      </c>
      <c r="F82" s="14">
        <v>2</v>
      </c>
      <c r="G82" s="177"/>
      <c r="H82" s="48">
        <v>82.441999999999993</v>
      </c>
      <c r="I82" s="48">
        <v>123.4</v>
      </c>
      <c r="J82" s="15">
        <v>-40.957999999999998</v>
      </c>
      <c r="K82" s="16">
        <f t="shared" si="10"/>
        <v>-33.191247974068077</v>
      </c>
      <c r="L82" s="15">
        <v>2.9620000000000002</v>
      </c>
      <c r="M82" s="15">
        <v>13.6</v>
      </c>
      <c r="N82" s="15">
        <f t="shared" si="11"/>
        <v>-10.638</v>
      </c>
      <c r="O82" s="16">
        <f t="shared" si="12"/>
        <v>3.5928288978918519</v>
      </c>
    </row>
    <row r="83" spans="1:15" s="137" customFormat="1" x14ac:dyDescent="0.25">
      <c r="A83" s="51">
        <v>78</v>
      </c>
      <c r="B83" s="52">
        <v>91</v>
      </c>
      <c r="C83" s="52">
        <f t="shared" si="9"/>
        <v>13</v>
      </c>
      <c r="D83" s="12" t="s">
        <v>250</v>
      </c>
      <c r="E83" s="14" t="s">
        <v>27</v>
      </c>
      <c r="F83" s="14">
        <v>2</v>
      </c>
      <c r="G83" s="177"/>
      <c r="H83" s="48">
        <v>82.1</v>
      </c>
      <c r="I83" s="48">
        <v>67.2</v>
      </c>
      <c r="J83" s="15">
        <f>H83-I83</f>
        <v>14.899999999999991</v>
      </c>
      <c r="K83" s="16">
        <f t="shared" si="10"/>
        <v>22.172619047619037</v>
      </c>
      <c r="L83" s="139">
        <v>-1.4</v>
      </c>
      <c r="M83" s="139">
        <v>-0.6</v>
      </c>
      <c r="N83" s="15">
        <f t="shared" si="11"/>
        <v>-0.79999999999999993</v>
      </c>
      <c r="O83" s="16">
        <f t="shared" si="12"/>
        <v>-1.7052375152253352</v>
      </c>
    </row>
    <row r="84" spans="1:15" x14ac:dyDescent="0.25">
      <c r="A84" s="51">
        <v>79</v>
      </c>
      <c r="B84" s="52">
        <v>73</v>
      </c>
      <c r="C84" s="52">
        <f t="shared" ref="C84:C115" si="13">B84-A84</f>
        <v>-6</v>
      </c>
      <c r="D84" s="12" t="s">
        <v>92</v>
      </c>
      <c r="E84" s="14" t="s">
        <v>16</v>
      </c>
      <c r="F84" s="14">
        <v>1</v>
      </c>
      <c r="G84" s="177"/>
      <c r="H84" s="48">
        <v>81.775999999999996</v>
      </c>
      <c r="I84" s="48">
        <v>93.4</v>
      </c>
      <c r="J84" s="15">
        <f t="shared" ref="J84:J153" si="14">H84-I84</f>
        <v>-11.624000000000009</v>
      </c>
      <c r="K84" s="16">
        <f t="shared" si="10"/>
        <v>-12.445396145610289</v>
      </c>
      <c r="L84" s="15">
        <v>38.311</v>
      </c>
      <c r="M84" s="15">
        <v>41</v>
      </c>
      <c r="N84" s="15">
        <f t="shared" si="11"/>
        <v>-2.6890000000000001</v>
      </c>
      <c r="O84" s="16">
        <f t="shared" si="12"/>
        <v>46.848708667579729</v>
      </c>
    </row>
    <row r="85" spans="1:15" x14ac:dyDescent="0.25">
      <c r="A85" s="51">
        <v>80</v>
      </c>
      <c r="B85" s="52">
        <v>65</v>
      </c>
      <c r="C85" s="52">
        <f t="shared" si="13"/>
        <v>-15</v>
      </c>
      <c r="D85" s="12" t="s">
        <v>93</v>
      </c>
      <c r="E85" s="14" t="s">
        <v>16</v>
      </c>
      <c r="F85" s="14">
        <v>2</v>
      </c>
      <c r="G85" s="177"/>
      <c r="H85" s="48">
        <v>78.436999999999998</v>
      </c>
      <c r="I85" s="48">
        <v>116.4</v>
      </c>
      <c r="J85" s="15">
        <f t="shared" si="14"/>
        <v>-37.963000000000008</v>
      </c>
      <c r="K85" s="16">
        <f t="shared" si="10"/>
        <v>-32.614261168384886</v>
      </c>
      <c r="L85" s="15">
        <v>17.416</v>
      </c>
      <c r="M85" s="15">
        <v>15.2</v>
      </c>
      <c r="N85" s="15">
        <f t="shared" si="11"/>
        <v>2.2160000000000011</v>
      </c>
      <c r="O85" s="16">
        <f t="shared" si="12"/>
        <v>22.203806876856589</v>
      </c>
    </row>
    <row r="86" spans="1:15" x14ac:dyDescent="0.25">
      <c r="A86" s="51">
        <v>81</v>
      </c>
      <c r="B86" s="52">
        <v>96</v>
      </c>
      <c r="C86" s="52">
        <f t="shared" si="13"/>
        <v>15</v>
      </c>
      <c r="D86" s="12" t="s">
        <v>94</v>
      </c>
      <c r="E86" s="14" t="s">
        <v>16</v>
      </c>
      <c r="F86" s="14">
        <v>1</v>
      </c>
      <c r="G86" s="177"/>
      <c r="H86" s="48">
        <v>77.584999999999994</v>
      </c>
      <c r="I86" s="48">
        <v>58.087000000000003</v>
      </c>
      <c r="J86" s="15">
        <f t="shared" si="14"/>
        <v>19.49799999999999</v>
      </c>
      <c r="K86" s="16">
        <f t="shared" si="10"/>
        <v>33.566891042746192</v>
      </c>
      <c r="L86" s="15">
        <v>1.32</v>
      </c>
      <c r="M86" s="15">
        <v>0.96499999999999997</v>
      </c>
      <c r="N86" s="15">
        <f t="shared" si="11"/>
        <v>0.35500000000000009</v>
      </c>
      <c r="O86" s="16">
        <f t="shared" si="12"/>
        <v>1.7013597989302056</v>
      </c>
    </row>
    <row r="87" spans="1:15" x14ac:dyDescent="0.25">
      <c r="A87" s="51">
        <v>82</v>
      </c>
      <c r="B87" s="52">
        <v>79</v>
      </c>
      <c r="C87" s="52">
        <f t="shared" si="13"/>
        <v>-3</v>
      </c>
      <c r="D87" s="12" t="s">
        <v>191</v>
      </c>
      <c r="E87" s="14" t="s">
        <v>16</v>
      </c>
      <c r="F87" s="14">
        <v>1</v>
      </c>
      <c r="G87" s="177">
        <v>76.3</v>
      </c>
      <c r="H87" s="48">
        <v>76.3</v>
      </c>
      <c r="I87" s="48">
        <v>76.2</v>
      </c>
      <c r="J87" s="15">
        <f t="shared" si="14"/>
        <v>9.9999999999994316E-2</v>
      </c>
      <c r="K87" s="16">
        <f t="shared" si="10"/>
        <v>0.13123359580052352</v>
      </c>
      <c r="L87" s="15">
        <v>0</v>
      </c>
      <c r="M87" s="15">
        <v>0</v>
      </c>
      <c r="N87" s="15">
        <f t="shared" si="11"/>
        <v>0</v>
      </c>
      <c r="O87" s="16">
        <f t="shared" si="12"/>
        <v>0</v>
      </c>
    </row>
    <row r="88" spans="1:15" x14ac:dyDescent="0.25">
      <c r="A88" s="51">
        <v>83</v>
      </c>
      <c r="B88" s="52">
        <v>67</v>
      </c>
      <c r="C88" s="52">
        <f t="shared" si="13"/>
        <v>-16</v>
      </c>
      <c r="D88" s="12" t="s">
        <v>95</v>
      </c>
      <c r="E88" s="14" t="s">
        <v>27</v>
      </c>
      <c r="F88" s="14">
        <v>1</v>
      </c>
      <c r="G88" s="177"/>
      <c r="H88" s="48">
        <v>75.998999999999995</v>
      </c>
      <c r="I88" s="48">
        <v>107.8</v>
      </c>
      <c r="J88" s="15">
        <f t="shared" si="14"/>
        <v>-31.801000000000002</v>
      </c>
      <c r="K88" s="16">
        <f t="shared" si="10"/>
        <v>-29.5</v>
      </c>
      <c r="L88" s="15">
        <v>28.62</v>
      </c>
      <c r="M88" s="15">
        <v>53</v>
      </c>
      <c r="N88" s="15">
        <f t="shared" si="11"/>
        <v>-24.38</v>
      </c>
      <c r="O88" s="16">
        <f t="shared" si="12"/>
        <v>37.658390241976868</v>
      </c>
    </row>
    <row r="89" spans="1:15" x14ac:dyDescent="0.25">
      <c r="A89" s="51">
        <v>84</v>
      </c>
      <c r="B89" s="52">
        <v>81</v>
      </c>
      <c r="C89" s="52">
        <f t="shared" si="13"/>
        <v>-3</v>
      </c>
      <c r="D89" s="12" t="s">
        <v>200</v>
      </c>
      <c r="E89" s="14" t="s">
        <v>16</v>
      </c>
      <c r="F89" s="14">
        <v>3</v>
      </c>
      <c r="G89" s="177"/>
      <c r="H89" s="48">
        <v>74.835999999999999</v>
      </c>
      <c r="I89" s="48">
        <v>74.835999999999999</v>
      </c>
      <c r="J89" s="15">
        <f t="shared" si="14"/>
        <v>0</v>
      </c>
      <c r="K89" s="16">
        <f t="shared" si="10"/>
        <v>0</v>
      </c>
      <c r="L89" s="15">
        <v>7.1479999999999997</v>
      </c>
      <c r="M89" s="15">
        <v>0.156</v>
      </c>
      <c r="N89" s="15">
        <f t="shared" si="11"/>
        <v>6.992</v>
      </c>
      <c r="O89" s="16">
        <f t="shared" si="12"/>
        <v>9.5515527286332773</v>
      </c>
    </row>
    <row r="90" spans="1:15" x14ac:dyDescent="0.25">
      <c r="A90" s="51">
        <v>85</v>
      </c>
      <c r="B90" s="52">
        <v>69</v>
      </c>
      <c r="C90" s="52">
        <f t="shared" si="13"/>
        <v>-16</v>
      </c>
      <c r="D90" s="12" t="s">
        <v>96</v>
      </c>
      <c r="E90" s="14" t="s">
        <v>37</v>
      </c>
      <c r="F90" s="14">
        <v>2</v>
      </c>
      <c r="G90" s="177"/>
      <c r="H90" s="48">
        <v>72.775999999999996</v>
      </c>
      <c r="I90" s="48">
        <v>99.6</v>
      </c>
      <c r="J90" s="15">
        <f t="shared" si="14"/>
        <v>-26.823999999999998</v>
      </c>
      <c r="K90" s="16">
        <f t="shared" si="10"/>
        <v>-26.931726907630519</v>
      </c>
      <c r="L90" s="15">
        <v>12.597</v>
      </c>
      <c r="M90" s="15">
        <v>10.3</v>
      </c>
      <c r="N90" s="15">
        <f t="shared" si="11"/>
        <v>2.2969999999999988</v>
      </c>
      <c r="O90" s="16">
        <f t="shared" si="12"/>
        <v>17.309277783884799</v>
      </c>
    </row>
    <row r="91" spans="1:15" x14ac:dyDescent="0.25">
      <c r="A91" s="51">
        <v>86</v>
      </c>
      <c r="B91" s="52">
        <v>82</v>
      </c>
      <c r="C91" s="52">
        <f t="shared" si="13"/>
        <v>-4</v>
      </c>
      <c r="D91" s="12" t="s">
        <v>214</v>
      </c>
      <c r="E91" s="14" t="s">
        <v>16</v>
      </c>
      <c r="F91" s="14">
        <v>5</v>
      </c>
      <c r="G91" s="177"/>
      <c r="H91" s="48">
        <v>72.593999999999994</v>
      </c>
      <c r="I91" s="48">
        <v>73.432000000000002</v>
      </c>
      <c r="J91" s="15">
        <f t="shared" si="14"/>
        <v>-0.83800000000000807</v>
      </c>
      <c r="K91" s="16">
        <f t="shared" si="10"/>
        <v>-1.1411918509641623</v>
      </c>
      <c r="L91" s="15">
        <v>-32.207999999999998</v>
      </c>
      <c r="M91" s="15">
        <v>18.105</v>
      </c>
      <c r="N91" s="15">
        <f t="shared" si="11"/>
        <v>-50.313000000000002</v>
      </c>
      <c r="O91" s="16">
        <f t="shared" si="12"/>
        <v>-44.367303082899411</v>
      </c>
    </row>
    <row r="92" spans="1:15" x14ac:dyDescent="0.25">
      <c r="A92" s="51">
        <v>87</v>
      </c>
      <c r="B92" s="52">
        <v>90</v>
      </c>
      <c r="C92" s="52">
        <f t="shared" si="13"/>
        <v>3</v>
      </c>
      <c r="D92" s="12" t="s">
        <v>97</v>
      </c>
      <c r="E92" s="14" t="s">
        <v>16</v>
      </c>
      <c r="F92" s="14">
        <v>1</v>
      </c>
      <c r="G92" s="177">
        <v>68.862872999999993</v>
      </c>
      <c r="H92" s="48">
        <v>72.215999999999994</v>
      </c>
      <c r="I92" s="48">
        <v>67.7</v>
      </c>
      <c r="J92" s="15">
        <f t="shared" si="14"/>
        <v>4.5159999999999911</v>
      </c>
      <c r="K92" s="16">
        <f t="shared" si="10"/>
        <v>6.6706056129985143</v>
      </c>
      <c r="L92" s="15">
        <v>9.9120000000000008</v>
      </c>
      <c r="M92" s="15">
        <v>9.1999999999999993</v>
      </c>
      <c r="N92" s="15">
        <f t="shared" si="11"/>
        <v>0.71200000000000152</v>
      </c>
      <c r="O92" s="16">
        <f t="shared" si="12"/>
        <v>13.725490196078432</v>
      </c>
    </row>
    <row r="93" spans="1:15" x14ac:dyDescent="0.25">
      <c r="A93" s="51">
        <v>88</v>
      </c>
      <c r="B93" s="52">
        <v>87</v>
      </c>
      <c r="C93" s="52">
        <f t="shared" si="13"/>
        <v>-1</v>
      </c>
      <c r="D93" s="12" t="s">
        <v>98</v>
      </c>
      <c r="E93" s="14" t="s">
        <v>16</v>
      </c>
      <c r="F93" s="14">
        <v>1</v>
      </c>
      <c r="G93" s="177">
        <v>61.932000000000002</v>
      </c>
      <c r="H93" s="48">
        <v>70.265000000000001</v>
      </c>
      <c r="I93" s="48">
        <v>70.7</v>
      </c>
      <c r="J93" s="15">
        <f t="shared" si="14"/>
        <v>-0.43500000000000227</v>
      </c>
      <c r="K93" s="16">
        <f t="shared" si="10"/>
        <v>-0.61527581329562508</v>
      </c>
      <c r="L93" s="15">
        <v>-3.1629999999999998</v>
      </c>
      <c r="M93" s="15">
        <v>27.8</v>
      </c>
      <c r="N93" s="15">
        <f t="shared" si="11"/>
        <v>-30.963000000000001</v>
      </c>
      <c r="O93" s="16">
        <f t="shared" si="12"/>
        <v>-4.5015299224364895</v>
      </c>
    </row>
    <row r="94" spans="1:15" x14ac:dyDescent="0.25">
      <c r="A94" s="51">
        <v>89</v>
      </c>
      <c r="B94" s="52">
        <v>84</v>
      </c>
      <c r="C94" s="52">
        <f t="shared" si="13"/>
        <v>-5</v>
      </c>
      <c r="D94" s="12" t="s">
        <v>99</v>
      </c>
      <c r="E94" s="14" t="s">
        <v>16</v>
      </c>
      <c r="F94" s="14">
        <v>2</v>
      </c>
      <c r="G94" s="177"/>
      <c r="H94" s="48">
        <v>69.647000000000006</v>
      </c>
      <c r="I94" s="48">
        <v>72.5</v>
      </c>
      <c r="J94" s="15">
        <f t="shared" si="14"/>
        <v>-2.8529999999999944</v>
      </c>
      <c r="K94" s="16">
        <f t="shared" si="10"/>
        <v>-3.9351724137930972</v>
      </c>
      <c r="L94" s="15">
        <v>16.285</v>
      </c>
      <c r="M94" s="15">
        <v>25.2</v>
      </c>
      <c r="N94" s="15">
        <f t="shared" si="11"/>
        <v>-8.9149999999999991</v>
      </c>
      <c r="O94" s="16">
        <f t="shared" si="12"/>
        <v>23.38219880253277</v>
      </c>
    </row>
    <row r="95" spans="1:15" x14ac:dyDescent="0.25">
      <c r="A95" s="51">
        <v>90</v>
      </c>
      <c r="B95" s="52">
        <v>104</v>
      </c>
      <c r="C95" s="52">
        <f t="shared" si="13"/>
        <v>14</v>
      </c>
      <c r="D95" s="12" t="s">
        <v>100</v>
      </c>
      <c r="E95" s="14" t="s">
        <v>16</v>
      </c>
      <c r="F95" s="14">
        <v>1</v>
      </c>
      <c r="G95" s="178"/>
      <c r="H95" s="48">
        <v>69.418999999999997</v>
      </c>
      <c r="I95" s="48">
        <v>51.851999999999997</v>
      </c>
      <c r="J95" s="15">
        <f t="shared" si="14"/>
        <v>17.567</v>
      </c>
      <c r="K95" s="16">
        <f t="shared" si="10"/>
        <v>33.87911748823575</v>
      </c>
      <c r="L95" s="15">
        <v>0.23499999999999999</v>
      </c>
      <c r="M95" s="15">
        <v>3.9E-2</v>
      </c>
      <c r="N95" s="15">
        <f t="shared" si="11"/>
        <v>0.19599999999999998</v>
      </c>
      <c r="O95" s="16">
        <f t="shared" si="12"/>
        <v>0.33852403520649965</v>
      </c>
    </row>
    <row r="96" spans="1:15" x14ac:dyDescent="0.25">
      <c r="A96" s="51">
        <v>91</v>
      </c>
      <c r="B96" s="52">
        <v>150</v>
      </c>
      <c r="C96" s="52">
        <f t="shared" si="13"/>
        <v>59</v>
      </c>
      <c r="D96" s="12" t="s">
        <v>101</v>
      </c>
      <c r="E96" s="14" t="s">
        <v>16</v>
      </c>
      <c r="F96" s="14">
        <v>1</v>
      </c>
      <c r="G96" s="178">
        <v>69.581990000000005</v>
      </c>
      <c r="H96" s="48">
        <v>66.733999999999995</v>
      </c>
      <c r="I96" s="48">
        <v>30.152000000000001</v>
      </c>
      <c r="J96" s="15">
        <f t="shared" si="14"/>
        <v>36.581999999999994</v>
      </c>
      <c r="K96" s="16">
        <f t="shared" si="10"/>
        <v>121.32528522154416</v>
      </c>
      <c r="L96" s="15">
        <v>0.60499999999999998</v>
      </c>
      <c r="M96" s="15">
        <v>0.52800000000000002</v>
      </c>
      <c r="N96" s="15">
        <f t="shared" si="11"/>
        <v>7.6999999999999957E-2</v>
      </c>
      <c r="O96" s="16">
        <f t="shared" si="12"/>
        <v>0.90658434980669533</v>
      </c>
    </row>
    <row r="97" spans="1:15" x14ac:dyDescent="0.25">
      <c r="A97" s="51">
        <v>92</v>
      </c>
      <c r="B97" s="52">
        <v>37</v>
      </c>
      <c r="C97" s="52">
        <f t="shared" si="13"/>
        <v>-55</v>
      </c>
      <c r="D97" s="12" t="s">
        <v>102</v>
      </c>
      <c r="E97" s="14" t="s">
        <v>103</v>
      </c>
      <c r="F97" s="14">
        <v>2</v>
      </c>
      <c r="G97" s="178"/>
      <c r="H97" s="48">
        <v>66.058000000000007</v>
      </c>
      <c r="I97" s="48">
        <v>232.3</v>
      </c>
      <c r="J97" s="15">
        <f t="shared" si="14"/>
        <v>-166.24200000000002</v>
      </c>
      <c r="K97" s="16">
        <f t="shared" si="10"/>
        <v>-71.563495479982777</v>
      </c>
      <c r="L97" s="15">
        <v>4.7009999999999996</v>
      </c>
      <c r="M97" s="15">
        <v>15.7</v>
      </c>
      <c r="N97" s="15">
        <f t="shared" si="11"/>
        <v>-10.998999999999999</v>
      </c>
      <c r="O97" s="16">
        <f t="shared" si="12"/>
        <v>7.1164734021617351</v>
      </c>
    </row>
    <row r="98" spans="1:15" s="137" customFormat="1" x14ac:dyDescent="0.25">
      <c r="A98" s="51">
        <v>93</v>
      </c>
      <c r="B98" s="52">
        <v>119</v>
      </c>
      <c r="C98" s="52">
        <f t="shared" si="13"/>
        <v>26</v>
      </c>
      <c r="D98" s="12" t="s">
        <v>269</v>
      </c>
      <c r="E98" s="14" t="s">
        <v>16</v>
      </c>
      <c r="F98" s="14">
        <v>1</v>
      </c>
      <c r="G98" s="48"/>
      <c r="H98" s="48">
        <v>65.400000000000006</v>
      </c>
      <c r="I98" s="48">
        <v>44</v>
      </c>
      <c r="J98" s="15">
        <f t="shared" si="14"/>
        <v>21.400000000000006</v>
      </c>
      <c r="K98" s="16">
        <f t="shared" si="10"/>
        <v>48.636363636363654</v>
      </c>
      <c r="L98" s="15">
        <v>15.9</v>
      </c>
      <c r="M98" s="15">
        <v>17.5</v>
      </c>
      <c r="N98" s="15">
        <f t="shared" si="11"/>
        <v>-1.5999999999999996</v>
      </c>
      <c r="O98" s="16">
        <f t="shared" si="12"/>
        <v>24.311926605504585</v>
      </c>
    </row>
    <row r="99" spans="1:15" x14ac:dyDescent="0.25">
      <c r="A99" s="51">
        <v>94</v>
      </c>
      <c r="B99" s="52">
        <v>140</v>
      </c>
      <c r="C99" s="52">
        <f t="shared" si="13"/>
        <v>46</v>
      </c>
      <c r="D99" s="12" t="s">
        <v>104</v>
      </c>
      <c r="E99" s="14" t="s">
        <v>16</v>
      </c>
      <c r="F99" s="14">
        <v>1</v>
      </c>
      <c r="G99" s="48"/>
      <c r="H99" s="48">
        <v>60.875</v>
      </c>
      <c r="I99" s="48">
        <v>33.200000000000003</v>
      </c>
      <c r="J99" s="15">
        <f t="shared" si="14"/>
        <v>27.674999999999997</v>
      </c>
      <c r="K99" s="16">
        <f t="shared" si="10"/>
        <v>83.358433734939752</v>
      </c>
      <c r="L99" s="15">
        <v>5.0519999999999996</v>
      </c>
      <c r="M99" s="15">
        <v>1</v>
      </c>
      <c r="N99" s="15">
        <f t="shared" si="11"/>
        <v>4.0519999999999996</v>
      </c>
      <c r="O99" s="16">
        <f t="shared" si="12"/>
        <v>8.2989733059548243</v>
      </c>
    </row>
    <row r="100" spans="1:15" x14ac:dyDescent="0.25">
      <c r="A100" s="51">
        <v>95</v>
      </c>
      <c r="B100" s="52">
        <v>66</v>
      </c>
      <c r="C100" s="52">
        <f t="shared" si="13"/>
        <v>-29</v>
      </c>
      <c r="D100" s="12" t="s">
        <v>105</v>
      </c>
      <c r="E100" s="14" t="s">
        <v>16</v>
      </c>
      <c r="F100" s="14">
        <v>2</v>
      </c>
      <c r="G100" s="48"/>
      <c r="H100" s="48">
        <v>60.497999999999998</v>
      </c>
      <c r="I100" s="48">
        <v>108.51600000000001</v>
      </c>
      <c r="J100" s="15">
        <f t="shared" si="14"/>
        <v>-48.018000000000008</v>
      </c>
      <c r="K100" s="16">
        <f t="shared" si="10"/>
        <v>-44.249695897379191</v>
      </c>
      <c r="L100" s="15">
        <v>-3</v>
      </c>
      <c r="M100" s="15">
        <v>0.28000000000000003</v>
      </c>
      <c r="N100" s="15">
        <f t="shared" si="11"/>
        <v>-3.2800000000000002</v>
      </c>
      <c r="O100" s="16">
        <f t="shared" si="12"/>
        <v>-4.9588416145988301</v>
      </c>
    </row>
    <row r="101" spans="1:15" x14ac:dyDescent="0.25">
      <c r="A101" s="51">
        <v>96</v>
      </c>
      <c r="B101" s="52">
        <v>92</v>
      </c>
      <c r="C101" s="52">
        <f t="shared" si="13"/>
        <v>-4</v>
      </c>
      <c r="D101" s="12" t="s">
        <v>106</v>
      </c>
      <c r="E101" s="14" t="s">
        <v>16</v>
      </c>
      <c r="F101" s="14">
        <v>2</v>
      </c>
      <c r="G101" s="48"/>
      <c r="H101" s="48">
        <v>59.954999999999998</v>
      </c>
      <c r="I101" s="48">
        <v>65</v>
      </c>
      <c r="J101" s="15">
        <f t="shared" si="14"/>
        <v>-5.0450000000000017</v>
      </c>
      <c r="K101" s="16">
        <f t="shared" si="10"/>
        <v>-7.7615384615384642</v>
      </c>
      <c r="L101" s="15">
        <v>9.6980000000000004</v>
      </c>
      <c r="M101" s="15">
        <v>9.1999999999999993</v>
      </c>
      <c r="N101" s="15">
        <f t="shared" si="11"/>
        <v>0.49800000000000111</v>
      </c>
      <c r="O101" s="16">
        <f t="shared" si="12"/>
        <v>16.175464932032359</v>
      </c>
    </row>
    <row r="102" spans="1:15" x14ac:dyDescent="0.25">
      <c r="A102" s="51">
        <v>97</v>
      </c>
      <c r="B102" s="52">
        <v>116</v>
      </c>
      <c r="C102" s="52">
        <f t="shared" si="13"/>
        <v>19</v>
      </c>
      <c r="D102" s="12" t="s">
        <v>213</v>
      </c>
      <c r="E102" s="14" t="s">
        <v>16</v>
      </c>
      <c r="F102" s="14">
        <v>3</v>
      </c>
      <c r="G102" s="48">
        <v>59.5</v>
      </c>
      <c r="H102" s="48">
        <v>54.1</v>
      </c>
      <c r="I102" s="48">
        <v>46.9</v>
      </c>
      <c r="J102" s="15">
        <f t="shared" si="14"/>
        <v>7.2000000000000028</v>
      </c>
      <c r="K102" s="16">
        <f t="shared" si="10"/>
        <v>15.351812366737747</v>
      </c>
      <c r="L102" s="15">
        <v>2.6</v>
      </c>
      <c r="M102" s="15">
        <v>0.4</v>
      </c>
      <c r="N102" s="15">
        <f t="shared" si="11"/>
        <v>2.2000000000000002</v>
      </c>
      <c r="O102" s="16">
        <f t="shared" si="12"/>
        <v>4.805914972273567</v>
      </c>
    </row>
    <row r="103" spans="1:15" x14ac:dyDescent="0.25">
      <c r="A103" s="51">
        <v>98</v>
      </c>
      <c r="B103" s="52">
        <v>112</v>
      </c>
      <c r="C103" s="52">
        <f t="shared" si="13"/>
        <v>14</v>
      </c>
      <c r="D103" s="12" t="s">
        <v>204</v>
      </c>
      <c r="E103" s="14" t="s">
        <v>16</v>
      </c>
      <c r="F103" s="14">
        <v>4</v>
      </c>
      <c r="G103" s="48"/>
      <c r="H103" s="48">
        <v>59.377000000000002</v>
      </c>
      <c r="I103" s="48">
        <v>48.192</v>
      </c>
      <c r="J103" s="15">
        <f t="shared" si="14"/>
        <v>11.185000000000002</v>
      </c>
      <c r="K103" s="16">
        <f t="shared" si="10"/>
        <v>23.209246347941558</v>
      </c>
      <c r="L103" s="15">
        <v>22.135999999999999</v>
      </c>
      <c r="M103" s="15">
        <v>7.1150000000000002</v>
      </c>
      <c r="N103" s="15">
        <f t="shared" si="11"/>
        <v>15.020999999999999</v>
      </c>
      <c r="O103" s="16">
        <f t="shared" si="12"/>
        <v>37.280428448725935</v>
      </c>
    </row>
    <row r="104" spans="1:15" s="32" customFormat="1" x14ac:dyDescent="0.25">
      <c r="A104" s="168">
        <v>99</v>
      </c>
      <c r="B104" s="52">
        <v>94</v>
      </c>
      <c r="C104" s="52">
        <f t="shared" si="13"/>
        <v>-5</v>
      </c>
      <c r="D104" s="12" t="s">
        <v>275</v>
      </c>
      <c r="E104" s="14" t="s">
        <v>16</v>
      </c>
      <c r="F104" s="14">
        <v>2</v>
      </c>
      <c r="G104" s="179">
        <v>66</v>
      </c>
      <c r="H104" s="179">
        <v>58.9</v>
      </c>
      <c r="I104" s="179">
        <v>59.8</v>
      </c>
      <c r="J104" s="172">
        <f>H104-I104</f>
        <v>-0.89999999999999858</v>
      </c>
      <c r="K104" s="16">
        <f>H104*100/I104-100</f>
        <v>-1.5050167224080155</v>
      </c>
      <c r="L104" s="172">
        <v>3</v>
      </c>
      <c r="M104" s="172">
        <v>7.3</v>
      </c>
      <c r="N104" s="172">
        <f>L104-M104</f>
        <v>-4.3</v>
      </c>
      <c r="O104" s="16">
        <f>L104*100/H104</f>
        <v>5.0933786078098473</v>
      </c>
    </row>
    <row r="105" spans="1:15" x14ac:dyDescent="0.25">
      <c r="A105" s="51">
        <v>100</v>
      </c>
      <c r="B105" s="52">
        <v>99</v>
      </c>
      <c r="C105" s="52">
        <f t="shared" si="13"/>
        <v>-1</v>
      </c>
      <c r="D105" s="12" t="s">
        <v>107</v>
      </c>
      <c r="E105" s="14" t="s">
        <v>16</v>
      </c>
      <c r="F105" s="14">
        <v>1</v>
      </c>
      <c r="G105" s="48"/>
      <c r="H105" s="48">
        <v>58.887</v>
      </c>
      <c r="I105" s="48">
        <v>55.8</v>
      </c>
      <c r="J105" s="15">
        <f t="shared" si="14"/>
        <v>3.0870000000000033</v>
      </c>
      <c r="K105" s="16">
        <f t="shared" si="10"/>
        <v>5.5322580645161281</v>
      </c>
      <c r="L105" s="15">
        <v>5.0999999999999997E-2</v>
      </c>
      <c r="M105" s="15">
        <v>0.1</v>
      </c>
      <c r="N105" s="15">
        <f t="shared" si="11"/>
        <v>-4.9000000000000009E-2</v>
      </c>
      <c r="O105" s="16">
        <f t="shared" si="12"/>
        <v>8.6606551530898149E-2</v>
      </c>
    </row>
    <row r="106" spans="1:15" x14ac:dyDescent="0.25">
      <c r="A106" s="51">
        <v>101</v>
      </c>
      <c r="B106" s="52">
        <v>71</v>
      </c>
      <c r="C106" s="52">
        <f t="shared" si="13"/>
        <v>-30</v>
      </c>
      <c r="D106" s="12" t="s">
        <v>108</v>
      </c>
      <c r="E106" s="14" t="s">
        <v>16</v>
      </c>
      <c r="F106" s="14">
        <v>2</v>
      </c>
      <c r="G106" s="48"/>
      <c r="H106" s="48">
        <v>57.2</v>
      </c>
      <c r="I106" s="48">
        <v>98.1</v>
      </c>
      <c r="J106" s="15">
        <f t="shared" si="14"/>
        <v>-40.899999999999991</v>
      </c>
      <c r="K106" s="54">
        <f t="shared" si="10"/>
        <v>-41.692150866462789</v>
      </c>
      <c r="L106" s="48">
        <v>-2.4</v>
      </c>
      <c r="M106" s="48">
        <v>4.5</v>
      </c>
      <c r="N106" s="48">
        <f t="shared" si="11"/>
        <v>-6.9</v>
      </c>
      <c r="O106" s="54">
        <f t="shared" si="12"/>
        <v>-4.1958041958041958</v>
      </c>
    </row>
    <row r="107" spans="1:15" x14ac:dyDescent="0.25">
      <c r="A107" s="51">
        <v>102</v>
      </c>
      <c r="B107" s="52">
        <v>102</v>
      </c>
      <c r="C107" s="52">
        <f t="shared" si="13"/>
        <v>0</v>
      </c>
      <c r="D107" s="12" t="s">
        <v>109</v>
      </c>
      <c r="E107" s="14" t="s">
        <v>16</v>
      </c>
      <c r="F107" s="14">
        <v>2</v>
      </c>
      <c r="G107" s="48"/>
      <c r="H107" s="15">
        <v>57.045999999999999</v>
      </c>
      <c r="I107" s="15">
        <v>53.881</v>
      </c>
      <c r="J107" s="15">
        <f t="shared" si="14"/>
        <v>3.1649999999999991</v>
      </c>
      <c r="K107" s="54">
        <f t="shared" si="10"/>
        <v>5.8740557896104377</v>
      </c>
      <c r="L107" s="48">
        <v>14.022</v>
      </c>
      <c r="M107" s="48">
        <v>3.637</v>
      </c>
      <c r="N107" s="48">
        <f t="shared" si="11"/>
        <v>10.385</v>
      </c>
      <c r="O107" s="54">
        <f t="shared" si="12"/>
        <v>24.580163376923888</v>
      </c>
    </row>
    <row r="108" spans="1:15" x14ac:dyDescent="0.25">
      <c r="A108" s="51">
        <v>103</v>
      </c>
      <c r="B108" s="52">
        <v>98</v>
      </c>
      <c r="C108" s="52">
        <f t="shared" si="13"/>
        <v>-5</v>
      </c>
      <c r="D108" s="12" t="s">
        <v>110</v>
      </c>
      <c r="E108" s="14" t="s">
        <v>16</v>
      </c>
      <c r="F108" s="14">
        <v>1</v>
      </c>
      <c r="G108" s="48"/>
      <c r="H108" s="15">
        <v>56.7</v>
      </c>
      <c r="I108" s="15">
        <v>56.3</v>
      </c>
      <c r="J108" s="15">
        <f t="shared" si="14"/>
        <v>0.40000000000000568</v>
      </c>
      <c r="K108" s="54">
        <f t="shared" si="10"/>
        <v>0.71047957371226289</v>
      </c>
      <c r="L108" s="48">
        <v>4.5999999999999996</v>
      </c>
      <c r="M108" s="48">
        <v>15.4</v>
      </c>
      <c r="N108" s="48">
        <f t="shared" si="11"/>
        <v>-10.8</v>
      </c>
      <c r="O108" s="54">
        <f t="shared" si="12"/>
        <v>8.1128747795414444</v>
      </c>
    </row>
    <row r="109" spans="1:15" x14ac:dyDescent="0.25">
      <c r="A109" s="51">
        <v>104</v>
      </c>
      <c r="B109" s="52">
        <v>101</v>
      </c>
      <c r="C109" s="52">
        <f t="shared" si="13"/>
        <v>-3</v>
      </c>
      <c r="D109" s="12" t="s">
        <v>111</v>
      </c>
      <c r="E109" s="14" t="s">
        <v>55</v>
      </c>
      <c r="F109" s="14">
        <v>1</v>
      </c>
      <c r="G109" s="48"/>
      <c r="H109" s="15">
        <v>56.643999999999998</v>
      </c>
      <c r="I109" s="15">
        <v>54.4</v>
      </c>
      <c r="J109" s="15">
        <f t="shared" si="14"/>
        <v>2.2439999999999998</v>
      </c>
      <c r="K109" s="54">
        <f t="shared" si="10"/>
        <v>4.125</v>
      </c>
      <c r="L109" s="48">
        <v>8.4440000000000008</v>
      </c>
      <c r="M109" s="48">
        <v>5.4</v>
      </c>
      <c r="N109" s="48">
        <f t="shared" si="11"/>
        <v>3.0440000000000005</v>
      </c>
      <c r="O109" s="54">
        <f t="shared" si="12"/>
        <v>14.907139326318765</v>
      </c>
    </row>
    <row r="110" spans="1:15" s="137" customFormat="1" x14ac:dyDescent="0.25">
      <c r="A110" s="51">
        <v>105</v>
      </c>
      <c r="B110" s="52">
        <v>131</v>
      </c>
      <c r="C110" s="52">
        <f t="shared" si="13"/>
        <v>26</v>
      </c>
      <c r="D110" s="141" t="s">
        <v>258</v>
      </c>
      <c r="E110" s="140" t="s">
        <v>16</v>
      </c>
      <c r="F110" s="14">
        <v>1</v>
      </c>
      <c r="G110" s="48"/>
      <c r="H110" s="154">
        <v>55.6</v>
      </c>
      <c r="I110" s="154">
        <v>36</v>
      </c>
      <c r="J110" s="15">
        <f t="shared" si="14"/>
        <v>19.600000000000001</v>
      </c>
      <c r="K110" s="54">
        <f t="shared" si="10"/>
        <v>54.444444444444457</v>
      </c>
      <c r="L110" s="146">
        <v>1.3</v>
      </c>
      <c r="M110" s="146">
        <v>5.4</v>
      </c>
      <c r="N110" s="48">
        <f t="shared" si="11"/>
        <v>-4.1000000000000005</v>
      </c>
      <c r="O110" s="54">
        <f t="shared" si="12"/>
        <v>2.3381294964028778</v>
      </c>
    </row>
    <row r="111" spans="1:15" x14ac:dyDescent="0.25">
      <c r="A111" s="51">
        <v>106</v>
      </c>
      <c r="B111" s="52">
        <v>111</v>
      </c>
      <c r="C111" s="52">
        <f t="shared" si="13"/>
        <v>5</v>
      </c>
      <c r="D111" s="12" t="s">
        <v>112</v>
      </c>
      <c r="E111" s="14" t="s">
        <v>16</v>
      </c>
      <c r="F111" s="14">
        <v>2</v>
      </c>
      <c r="G111" s="48"/>
      <c r="H111" s="15">
        <v>54.853000000000002</v>
      </c>
      <c r="I111" s="15">
        <v>48.317</v>
      </c>
      <c r="J111" s="15">
        <f t="shared" si="14"/>
        <v>6.5360000000000014</v>
      </c>
      <c r="K111" s="54">
        <f t="shared" si="10"/>
        <v>13.527329925285102</v>
      </c>
      <c r="L111" s="48">
        <v>3.6019999999999999</v>
      </c>
      <c r="M111" s="48">
        <v>7.4779999999999998</v>
      </c>
      <c r="N111" s="48">
        <f t="shared" si="11"/>
        <v>-3.8759999999999999</v>
      </c>
      <c r="O111" s="54">
        <f t="shared" si="12"/>
        <v>6.5666417515906144</v>
      </c>
    </row>
    <row r="112" spans="1:15" x14ac:dyDescent="0.25">
      <c r="A112" s="51">
        <v>107</v>
      </c>
      <c r="B112" s="52">
        <v>103</v>
      </c>
      <c r="C112" s="52">
        <f t="shared" si="13"/>
        <v>-4</v>
      </c>
      <c r="D112" s="12" t="s">
        <v>186</v>
      </c>
      <c r="E112" s="14" t="s">
        <v>16</v>
      </c>
      <c r="F112" s="14">
        <v>1</v>
      </c>
      <c r="G112" s="48">
        <v>79.900000000000006</v>
      </c>
      <c r="H112" s="48">
        <v>53.7</v>
      </c>
      <c r="I112" s="48">
        <v>52.9</v>
      </c>
      <c r="J112" s="15">
        <f t="shared" si="14"/>
        <v>0.80000000000000426</v>
      </c>
      <c r="K112" s="54">
        <f t="shared" si="10"/>
        <v>1.5122873345935801</v>
      </c>
      <c r="L112" s="48">
        <v>3.8</v>
      </c>
      <c r="M112" s="48">
        <v>5.8</v>
      </c>
      <c r="N112" s="48">
        <f t="shared" si="11"/>
        <v>-2</v>
      </c>
      <c r="O112" s="54">
        <f t="shared" si="12"/>
        <v>7.0763500931098688</v>
      </c>
    </row>
    <row r="113" spans="1:15" x14ac:dyDescent="0.25">
      <c r="A113" s="51">
        <v>108</v>
      </c>
      <c r="B113" s="52">
        <v>137</v>
      </c>
      <c r="C113" s="52">
        <f t="shared" si="13"/>
        <v>29</v>
      </c>
      <c r="D113" s="12" t="s">
        <v>212</v>
      </c>
      <c r="E113" s="14" t="s">
        <v>16</v>
      </c>
      <c r="F113" s="14">
        <v>2</v>
      </c>
      <c r="G113" s="48">
        <v>57.246200000000002</v>
      </c>
      <c r="H113" s="48">
        <v>52.749000000000002</v>
      </c>
      <c r="I113" s="48">
        <v>34.5</v>
      </c>
      <c r="J113" s="15">
        <f t="shared" si="14"/>
        <v>18.249000000000002</v>
      </c>
      <c r="K113" s="16">
        <f t="shared" si="10"/>
        <v>52.895652173913049</v>
      </c>
      <c r="L113" s="15">
        <v>2.6059999999999999</v>
      </c>
      <c r="M113" s="15">
        <v>11.2</v>
      </c>
      <c r="N113" s="15">
        <f t="shared" si="11"/>
        <v>-8.5939999999999994</v>
      </c>
      <c r="O113" s="16">
        <f t="shared" si="12"/>
        <v>4.9403780166448641</v>
      </c>
    </row>
    <row r="114" spans="1:15" x14ac:dyDescent="0.25">
      <c r="A114" s="51">
        <v>109</v>
      </c>
      <c r="B114" s="52">
        <v>106</v>
      </c>
      <c r="C114" s="52">
        <f t="shared" si="13"/>
        <v>-3</v>
      </c>
      <c r="D114" s="12" t="s">
        <v>113</v>
      </c>
      <c r="E114" s="14" t="s">
        <v>24</v>
      </c>
      <c r="F114" s="14">
        <v>1</v>
      </c>
      <c r="G114" s="48"/>
      <c r="H114" s="48">
        <v>52.673000000000002</v>
      </c>
      <c r="I114" s="48">
        <v>50</v>
      </c>
      <c r="J114" s="15">
        <f t="shared" si="14"/>
        <v>2.6730000000000018</v>
      </c>
      <c r="K114" s="16">
        <f t="shared" si="10"/>
        <v>5.3460000000000036</v>
      </c>
      <c r="L114" s="15">
        <v>0.161</v>
      </c>
      <c r="M114" s="15">
        <v>3.8</v>
      </c>
      <c r="N114" s="15">
        <f t="shared" si="11"/>
        <v>-3.6389999999999998</v>
      </c>
      <c r="O114" s="16">
        <f t="shared" si="12"/>
        <v>0.30565944601598544</v>
      </c>
    </row>
    <row r="115" spans="1:15" x14ac:dyDescent="0.25">
      <c r="A115" s="51">
        <v>110</v>
      </c>
      <c r="B115" s="52">
        <v>201</v>
      </c>
      <c r="C115" s="52">
        <f t="shared" si="13"/>
        <v>91</v>
      </c>
      <c r="D115" s="12" t="s">
        <v>114</v>
      </c>
      <c r="E115" s="14" t="s">
        <v>16</v>
      </c>
      <c r="F115" s="14">
        <v>1</v>
      </c>
      <c r="G115" s="179"/>
      <c r="H115" s="179">
        <v>52.564</v>
      </c>
      <c r="I115" s="48">
        <v>4.4269999999999996</v>
      </c>
      <c r="J115" s="15">
        <f t="shared" si="14"/>
        <v>48.137</v>
      </c>
      <c r="K115" s="16">
        <f t="shared" si="10"/>
        <v>1087.3503501242376</v>
      </c>
      <c r="L115" s="15">
        <v>5.7519999999999998</v>
      </c>
      <c r="M115" s="15">
        <v>2.4119999999999999</v>
      </c>
      <c r="N115" s="15">
        <f t="shared" si="11"/>
        <v>3.34</v>
      </c>
      <c r="O115" s="16">
        <f t="shared" si="12"/>
        <v>10.942850620196332</v>
      </c>
    </row>
    <row r="116" spans="1:15" x14ac:dyDescent="0.25">
      <c r="A116" s="51">
        <v>111</v>
      </c>
      <c r="B116" s="52">
        <v>50</v>
      </c>
      <c r="C116" s="52">
        <f t="shared" ref="C116:C147" si="15">B116-A116</f>
        <v>-61</v>
      </c>
      <c r="D116" s="12" t="s">
        <v>115</v>
      </c>
      <c r="E116" s="14" t="s">
        <v>16</v>
      </c>
      <c r="F116" s="14">
        <v>5</v>
      </c>
      <c r="G116" s="179"/>
      <c r="H116" s="179">
        <v>50.228000000000002</v>
      </c>
      <c r="I116" s="48">
        <v>151.9</v>
      </c>
      <c r="J116" s="15">
        <f t="shared" si="14"/>
        <v>-101.672</v>
      </c>
      <c r="K116" s="16">
        <f t="shared" si="10"/>
        <v>-66.933508887425944</v>
      </c>
      <c r="L116" s="15">
        <v>-1.843</v>
      </c>
      <c r="M116" s="15">
        <v>0</v>
      </c>
      <c r="N116" s="15">
        <f t="shared" si="11"/>
        <v>-1.843</v>
      </c>
      <c r="O116" s="16">
        <f t="shared" si="12"/>
        <v>-3.66926813729394</v>
      </c>
    </row>
    <row r="117" spans="1:15" x14ac:dyDescent="0.25">
      <c r="A117" s="51">
        <v>112</v>
      </c>
      <c r="B117" s="52">
        <v>136</v>
      </c>
      <c r="C117" s="52">
        <f t="shared" si="15"/>
        <v>24</v>
      </c>
      <c r="D117" s="12" t="s">
        <v>222</v>
      </c>
      <c r="E117" s="14" t="s">
        <v>16</v>
      </c>
      <c r="F117" s="14">
        <v>1</v>
      </c>
      <c r="G117" s="179">
        <v>128.30934999999999</v>
      </c>
      <c r="H117" s="179">
        <v>49.277999999999999</v>
      </c>
      <c r="I117" s="48">
        <v>34.700000000000003</v>
      </c>
      <c r="J117" s="15">
        <f t="shared" si="14"/>
        <v>14.577999999999996</v>
      </c>
      <c r="K117" s="16">
        <f t="shared" si="10"/>
        <v>42.011527377521617</v>
      </c>
      <c r="L117" s="15">
        <v>-7.9180000000000001</v>
      </c>
      <c r="M117" s="15">
        <v>10.7</v>
      </c>
      <c r="N117" s="15">
        <f t="shared" si="11"/>
        <v>-18.617999999999999</v>
      </c>
      <c r="O117" s="16">
        <f t="shared" si="12"/>
        <v>-16.068022241162385</v>
      </c>
    </row>
    <row r="118" spans="1:15" x14ac:dyDescent="0.25">
      <c r="A118" s="51">
        <v>113</v>
      </c>
      <c r="B118" s="52">
        <v>108</v>
      </c>
      <c r="C118" s="52">
        <f t="shared" si="15"/>
        <v>-5</v>
      </c>
      <c r="D118" s="12" t="s">
        <v>178</v>
      </c>
      <c r="E118" s="14" t="s">
        <v>16</v>
      </c>
      <c r="F118" s="14">
        <v>1</v>
      </c>
      <c r="G118" s="179"/>
      <c r="H118" s="179">
        <v>49.085999999999999</v>
      </c>
      <c r="I118" s="48">
        <f>H118</f>
        <v>49.085999999999999</v>
      </c>
      <c r="J118" s="15">
        <f t="shared" si="14"/>
        <v>0</v>
      </c>
      <c r="K118" s="16">
        <f t="shared" si="10"/>
        <v>0</v>
      </c>
      <c r="L118" s="15">
        <v>2.1459999999999999</v>
      </c>
      <c r="M118" s="15">
        <f>L118</f>
        <v>2.1459999999999999</v>
      </c>
      <c r="N118" s="15">
        <f t="shared" si="11"/>
        <v>0</v>
      </c>
      <c r="O118" s="16">
        <f t="shared" si="12"/>
        <v>4.3719186733488167</v>
      </c>
    </row>
    <row r="119" spans="1:15" x14ac:dyDescent="0.25">
      <c r="A119" s="51">
        <v>114</v>
      </c>
      <c r="B119" s="52">
        <v>93</v>
      </c>
      <c r="C119" s="52">
        <f t="shared" si="15"/>
        <v>-21</v>
      </c>
      <c r="D119" s="12" t="s">
        <v>192</v>
      </c>
      <c r="E119" s="14" t="s">
        <v>16</v>
      </c>
      <c r="F119" s="14">
        <v>1</v>
      </c>
      <c r="G119" s="179"/>
      <c r="H119" s="179">
        <v>48.753</v>
      </c>
      <c r="I119" s="48">
        <v>61.3</v>
      </c>
      <c r="J119" s="15">
        <f t="shared" si="14"/>
        <v>-12.546999999999997</v>
      </c>
      <c r="K119" s="16">
        <f t="shared" si="10"/>
        <v>-20.468189233278949</v>
      </c>
      <c r="L119" s="15">
        <v>2.3359999999999999</v>
      </c>
      <c r="M119" s="15">
        <v>0.8</v>
      </c>
      <c r="N119" s="15">
        <f t="shared" si="11"/>
        <v>1.5359999999999998</v>
      </c>
      <c r="O119" s="16">
        <f t="shared" si="12"/>
        <v>4.7915000102557794</v>
      </c>
    </row>
    <row r="120" spans="1:15" x14ac:dyDescent="0.25">
      <c r="A120" s="51">
        <v>115</v>
      </c>
      <c r="B120" s="52">
        <v>117</v>
      </c>
      <c r="C120" s="52">
        <f t="shared" si="15"/>
        <v>2</v>
      </c>
      <c r="D120" s="12" t="s">
        <v>116</v>
      </c>
      <c r="E120" s="14" t="s">
        <v>16</v>
      </c>
      <c r="F120" s="14">
        <v>1</v>
      </c>
      <c r="G120" s="179"/>
      <c r="H120" s="179">
        <v>47.716000000000001</v>
      </c>
      <c r="I120" s="48">
        <v>44.933999999999997</v>
      </c>
      <c r="J120" s="15">
        <f t="shared" si="14"/>
        <v>2.7820000000000036</v>
      </c>
      <c r="K120" s="16">
        <f t="shared" si="10"/>
        <v>6.1913027996617416</v>
      </c>
      <c r="L120" s="15">
        <v>1.9790000000000001</v>
      </c>
      <c r="M120" s="15">
        <v>-5.5940000000000003</v>
      </c>
      <c r="N120" s="15">
        <f t="shared" si="11"/>
        <v>7.5730000000000004</v>
      </c>
      <c r="O120" s="16">
        <f t="shared" si="12"/>
        <v>4.147455780031855</v>
      </c>
    </row>
    <row r="121" spans="1:15" x14ac:dyDescent="0.25">
      <c r="A121" s="51">
        <v>116</v>
      </c>
      <c r="B121" s="52">
        <v>141</v>
      </c>
      <c r="C121" s="52">
        <f t="shared" si="15"/>
        <v>25</v>
      </c>
      <c r="D121" s="12" t="s">
        <v>117</v>
      </c>
      <c r="E121" s="14" t="s">
        <v>16</v>
      </c>
      <c r="F121" s="14">
        <v>1</v>
      </c>
      <c r="G121" s="179"/>
      <c r="H121" s="179">
        <v>47.237000000000002</v>
      </c>
      <c r="I121" s="48">
        <v>32.799999999999997</v>
      </c>
      <c r="J121" s="15">
        <f t="shared" si="14"/>
        <v>14.437000000000005</v>
      </c>
      <c r="K121" s="16">
        <f t="shared" si="10"/>
        <v>44.015243902439039</v>
      </c>
      <c r="L121" s="15">
        <v>0.97399999999999998</v>
      </c>
      <c r="M121" s="15">
        <v>0</v>
      </c>
      <c r="N121" s="15">
        <f t="shared" si="11"/>
        <v>0.97399999999999998</v>
      </c>
      <c r="O121" s="16">
        <f t="shared" si="12"/>
        <v>2.0619429684357597</v>
      </c>
    </row>
    <row r="122" spans="1:15" x14ac:dyDescent="0.25">
      <c r="A122" s="51">
        <v>117</v>
      </c>
      <c r="B122" s="52">
        <v>105</v>
      </c>
      <c r="C122" s="52">
        <f t="shared" si="15"/>
        <v>-12</v>
      </c>
      <c r="D122" s="12" t="s">
        <v>261</v>
      </c>
      <c r="E122" s="14" t="s">
        <v>16</v>
      </c>
      <c r="F122" s="14">
        <v>2</v>
      </c>
      <c r="G122" s="179"/>
      <c r="H122" s="179">
        <v>46.451000000000001</v>
      </c>
      <c r="I122" s="48">
        <v>50.1</v>
      </c>
      <c r="J122" s="15">
        <f t="shared" si="14"/>
        <v>-3.6490000000000009</v>
      </c>
      <c r="K122" s="16">
        <f t="shared" si="10"/>
        <v>-7.2834331337325295</v>
      </c>
      <c r="L122" s="15">
        <v>-0.51600000000000001</v>
      </c>
      <c r="M122" s="15">
        <v>-10.4</v>
      </c>
      <c r="N122" s="15">
        <f t="shared" si="11"/>
        <v>9.8840000000000003</v>
      </c>
      <c r="O122" s="16">
        <f t="shared" si="12"/>
        <v>-1.1108479903554282</v>
      </c>
    </row>
    <row r="123" spans="1:15" x14ac:dyDescent="0.25">
      <c r="A123" s="51">
        <v>118</v>
      </c>
      <c r="B123" s="52">
        <v>109</v>
      </c>
      <c r="C123" s="52">
        <f t="shared" si="15"/>
        <v>-9</v>
      </c>
      <c r="D123" s="12" t="s">
        <v>217</v>
      </c>
      <c r="E123" s="14" t="s">
        <v>16</v>
      </c>
      <c r="F123" s="14">
        <v>3</v>
      </c>
      <c r="G123" s="179"/>
      <c r="H123" s="179">
        <v>46.417000000000002</v>
      </c>
      <c r="I123" s="48">
        <v>48.857999999999997</v>
      </c>
      <c r="J123" s="15">
        <f t="shared" si="14"/>
        <v>-2.4409999999999954</v>
      </c>
      <c r="K123" s="16">
        <f t="shared" si="10"/>
        <v>-4.996111179336026</v>
      </c>
      <c r="L123" s="15">
        <v>17.890999999999998</v>
      </c>
      <c r="M123" s="15">
        <v>0</v>
      </c>
      <c r="N123" s="15">
        <f t="shared" si="11"/>
        <v>17.890999999999998</v>
      </c>
      <c r="O123" s="16">
        <f t="shared" si="12"/>
        <v>38.544067906155071</v>
      </c>
    </row>
    <row r="124" spans="1:15" x14ac:dyDescent="0.25">
      <c r="A124" s="51">
        <v>119</v>
      </c>
      <c r="B124" s="52">
        <v>120</v>
      </c>
      <c r="C124" s="52">
        <f t="shared" si="15"/>
        <v>1</v>
      </c>
      <c r="D124" s="12" t="s">
        <v>218</v>
      </c>
      <c r="E124" s="14" t="s">
        <v>16</v>
      </c>
      <c r="F124" s="14">
        <v>2</v>
      </c>
      <c r="G124" s="179"/>
      <c r="H124" s="179">
        <v>45.155999999999999</v>
      </c>
      <c r="I124" s="48">
        <v>43.783000000000001</v>
      </c>
      <c r="J124" s="15">
        <f t="shared" si="14"/>
        <v>1.3729999999999976</v>
      </c>
      <c r="K124" s="16">
        <f t="shared" si="10"/>
        <v>3.1359203343763369</v>
      </c>
      <c r="L124" s="15">
        <v>-3.8050000000000002</v>
      </c>
      <c r="M124" s="15">
        <v>-4.859</v>
      </c>
      <c r="N124" s="15">
        <f t="shared" si="11"/>
        <v>1.0539999999999998</v>
      </c>
      <c r="O124" s="16">
        <f t="shared" si="12"/>
        <v>-8.4263442288953847</v>
      </c>
    </row>
    <row r="125" spans="1:15" s="32" customFormat="1" x14ac:dyDescent="0.25">
      <c r="A125" s="168">
        <v>120</v>
      </c>
      <c r="B125" s="52">
        <v>85</v>
      </c>
      <c r="C125" s="52">
        <f t="shared" si="15"/>
        <v>-35</v>
      </c>
      <c r="D125" s="12" t="s">
        <v>276</v>
      </c>
      <c r="E125" s="14" t="s">
        <v>16</v>
      </c>
      <c r="F125" s="14">
        <v>1</v>
      </c>
      <c r="G125" s="179">
        <v>69.599999999999994</v>
      </c>
      <c r="H125" s="179">
        <v>42.7</v>
      </c>
      <c r="I125" s="179">
        <v>71.8</v>
      </c>
      <c r="J125" s="172">
        <f>H125-I125</f>
        <v>-29.099999999999994</v>
      </c>
      <c r="K125" s="16">
        <f t="shared" ref="K125" si="16">H125*100/I125-100</f>
        <v>-40.529247910863511</v>
      </c>
      <c r="L125" s="172">
        <v>-0.4</v>
      </c>
      <c r="M125" s="172">
        <v>8.4</v>
      </c>
      <c r="N125" s="172">
        <f>L125-M125</f>
        <v>-8.8000000000000007</v>
      </c>
      <c r="O125" s="16">
        <f>L125*100/H125</f>
        <v>-0.93676814988290391</v>
      </c>
    </row>
    <row r="126" spans="1:15" x14ac:dyDescent="0.25">
      <c r="A126" s="51">
        <v>121</v>
      </c>
      <c r="B126" s="52">
        <v>115</v>
      </c>
      <c r="C126" s="52">
        <f t="shared" si="15"/>
        <v>-6</v>
      </c>
      <c r="D126" s="12" t="s">
        <v>118</v>
      </c>
      <c r="E126" s="14" t="s">
        <v>16</v>
      </c>
      <c r="F126" s="14">
        <v>1</v>
      </c>
      <c r="G126" s="179"/>
      <c r="H126" s="179">
        <v>41.191000000000003</v>
      </c>
      <c r="I126" s="48">
        <v>47.844000000000001</v>
      </c>
      <c r="J126" s="15">
        <f t="shared" si="14"/>
        <v>-6.6529999999999987</v>
      </c>
      <c r="K126" s="16">
        <f t="shared" si="10"/>
        <v>-13.905609898837881</v>
      </c>
      <c r="L126" s="15">
        <v>-8.5050000000000008</v>
      </c>
      <c r="M126" s="15">
        <v>-1.7270000000000001</v>
      </c>
      <c r="N126" s="15">
        <f t="shared" si="11"/>
        <v>-6.7780000000000005</v>
      </c>
      <c r="O126" s="16">
        <f t="shared" si="12"/>
        <v>-20.64771430652327</v>
      </c>
    </row>
    <row r="127" spans="1:15" x14ac:dyDescent="0.25">
      <c r="A127" s="51">
        <v>122</v>
      </c>
      <c r="B127" s="52">
        <v>164</v>
      </c>
      <c r="C127" s="52">
        <f t="shared" si="15"/>
        <v>42</v>
      </c>
      <c r="D127" s="12" t="s">
        <v>119</v>
      </c>
      <c r="E127" s="14" t="s">
        <v>16</v>
      </c>
      <c r="F127" s="14">
        <v>2</v>
      </c>
      <c r="G127" s="179"/>
      <c r="H127" s="179">
        <v>39.774999999999999</v>
      </c>
      <c r="I127" s="48">
        <v>24.765000000000001</v>
      </c>
      <c r="J127" s="15">
        <f t="shared" si="14"/>
        <v>15.009999999999998</v>
      </c>
      <c r="K127" s="16">
        <f t="shared" si="10"/>
        <v>60.609731475873218</v>
      </c>
      <c r="L127" s="15">
        <v>9.9019999999999992</v>
      </c>
      <c r="M127" s="15">
        <v>3.6459999999999999</v>
      </c>
      <c r="N127" s="15">
        <f t="shared" si="11"/>
        <v>6.2559999999999993</v>
      </c>
      <c r="O127" s="16">
        <f t="shared" si="12"/>
        <v>24.895034569453173</v>
      </c>
    </row>
    <row r="128" spans="1:15" s="137" customFormat="1" x14ac:dyDescent="0.25">
      <c r="A128" s="51">
        <v>123</v>
      </c>
      <c r="B128" s="52">
        <v>110</v>
      </c>
      <c r="C128" s="52">
        <f t="shared" si="15"/>
        <v>-13</v>
      </c>
      <c r="D128" s="138" t="s">
        <v>257</v>
      </c>
      <c r="E128" s="147" t="s">
        <v>16</v>
      </c>
      <c r="F128" s="14">
        <v>1</v>
      </c>
      <c r="G128" s="179"/>
      <c r="H128" s="170">
        <v>38.781999999999996</v>
      </c>
      <c r="I128" s="148">
        <v>48.472000000000001</v>
      </c>
      <c r="J128" s="15">
        <f t="shared" si="14"/>
        <v>-9.6900000000000048</v>
      </c>
      <c r="K128" s="16">
        <f t="shared" si="10"/>
        <v>-19.990922594487543</v>
      </c>
      <c r="L128" s="144">
        <v>3.766</v>
      </c>
      <c r="M128" s="144">
        <v>7.1760000000000002</v>
      </c>
      <c r="N128" s="15">
        <f t="shared" si="11"/>
        <v>-3.41</v>
      </c>
      <c r="O128" s="16">
        <f t="shared" si="12"/>
        <v>9.7106905265329289</v>
      </c>
    </row>
    <row r="129" spans="1:15" x14ac:dyDescent="0.25">
      <c r="A129" s="51">
        <v>124</v>
      </c>
      <c r="B129" s="52">
        <v>122</v>
      </c>
      <c r="C129" s="52">
        <f t="shared" si="15"/>
        <v>-2</v>
      </c>
      <c r="D129" s="12" t="s">
        <v>120</v>
      </c>
      <c r="E129" s="14" t="s">
        <v>16</v>
      </c>
      <c r="F129" s="14">
        <v>2</v>
      </c>
      <c r="G129" s="179"/>
      <c r="H129" s="179">
        <v>37.953000000000003</v>
      </c>
      <c r="I129" s="48">
        <v>41.6</v>
      </c>
      <c r="J129" s="15">
        <f t="shared" si="14"/>
        <v>-3.6469999999999985</v>
      </c>
      <c r="K129" s="16">
        <f t="shared" si="10"/>
        <v>-8.7668269230769198</v>
      </c>
      <c r="L129" s="15">
        <v>4.3540000000000001</v>
      </c>
      <c r="M129" s="15">
        <v>0.2</v>
      </c>
      <c r="N129" s="15">
        <f t="shared" si="11"/>
        <v>4.1539999999999999</v>
      </c>
      <c r="O129" s="16">
        <f t="shared" si="12"/>
        <v>11.472083893236372</v>
      </c>
    </row>
    <row r="130" spans="1:15" x14ac:dyDescent="0.25">
      <c r="A130" s="51">
        <v>125</v>
      </c>
      <c r="B130" s="52">
        <v>114</v>
      </c>
      <c r="C130" s="52">
        <f t="shared" si="15"/>
        <v>-11</v>
      </c>
      <c r="D130" s="12" t="s">
        <v>219</v>
      </c>
      <c r="E130" s="9" t="s">
        <v>16</v>
      </c>
      <c r="F130" s="9">
        <v>3</v>
      </c>
      <c r="G130" s="179">
        <v>70.062659999999994</v>
      </c>
      <c r="H130" s="179">
        <v>37.770000000000003</v>
      </c>
      <c r="I130" s="49">
        <v>48</v>
      </c>
      <c r="J130" s="15">
        <f t="shared" si="14"/>
        <v>-10.229999999999997</v>
      </c>
      <c r="K130" s="16">
        <f t="shared" si="10"/>
        <v>-21.312499999999986</v>
      </c>
      <c r="L130" s="10">
        <v>2.4660000000000002</v>
      </c>
      <c r="M130" s="10">
        <v>14.5</v>
      </c>
      <c r="N130" s="15">
        <f t="shared" si="11"/>
        <v>-12.033999999999999</v>
      </c>
      <c r="O130" s="16">
        <f t="shared" si="12"/>
        <v>6.528991262907069</v>
      </c>
    </row>
    <row r="131" spans="1:15" x14ac:dyDescent="0.25">
      <c r="A131" s="51">
        <v>126</v>
      </c>
      <c r="B131" s="52">
        <v>126</v>
      </c>
      <c r="C131" s="52">
        <f t="shared" si="15"/>
        <v>0</v>
      </c>
      <c r="D131" s="12" t="s">
        <v>121</v>
      </c>
      <c r="E131" s="14" t="s">
        <v>16</v>
      </c>
      <c r="F131" s="14">
        <v>1</v>
      </c>
      <c r="G131" s="179"/>
      <c r="H131" s="179">
        <v>37.743000000000002</v>
      </c>
      <c r="I131" s="48">
        <v>39.700000000000003</v>
      </c>
      <c r="J131" s="15">
        <f t="shared" si="14"/>
        <v>-1.9570000000000007</v>
      </c>
      <c r="K131" s="16">
        <f t="shared" si="10"/>
        <v>-4.9294710327455959</v>
      </c>
      <c r="L131" s="15">
        <v>5.6550000000000002</v>
      </c>
      <c r="M131" s="15">
        <v>14</v>
      </c>
      <c r="N131" s="15">
        <f t="shared" si="11"/>
        <v>-8.3449999999999989</v>
      </c>
      <c r="O131" s="16">
        <f t="shared" si="12"/>
        <v>14.98291073841507</v>
      </c>
    </row>
    <row r="132" spans="1:15" x14ac:dyDescent="0.25">
      <c r="A132" s="51">
        <v>127</v>
      </c>
      <c r="B132" s="52">
        <v>95</v>
      </c>
      <c r="C132" s="52">
        <f t="shared" si="15"/>
        <v>-32</v>
      </c>
      <c r="D132" s="12" t="s">
        <v>122</v>
      </c>
      <c r="E132" s="14" t="s">
        <v>16</v>
      </c>
      <c r="F132" s="14">
        <v>1</v>
      </c>
      <c r="G132" s="48"/>
      <c r="H132" s="48">
        <v>37.344999999999999</v>
      </c>
      <c r="I132" s="48">
        <v>58.3</v>
      </c>
      <c r="J132" s="15">
        <f t="shared" si="14"/>
        <v>-20.954999999999998</v>
      </c>
      <c r="K132" s="16">
        <f t="shared" si="10"/>
        <v>-35.943396226415089</v>
      </c>
      <c r="L132" s="15">
        <v>2.5999999999999999E-2</v>
      </c>
      <c r="M132" s="15">
        <v>5.6</v>
      </c>
      <c r="N132" s="15">
        <f t="shared" si="11"/>
        <v>-5.5739999999999998</v>
      </c>
      <c r="O132" s="16">
        <f t="shared" si="12"/>
        <v>6.9621100548935611E-2</v>
      </c>
    </row>
    <row r="133" spans="1:15" x14ac:dyDescent="0.25">
      <c r="A133" s="51">
        <v>128</v>
      </c>
      <c r="B133" s="52">
        <v>154</v>
      </c>
      <c r="C133" s="52">
        <f t="shared" si="15"/>
        <v>26</v>
      </c>
      <c r="D133" s="12" t="s">
        <v>123</v>
      </c>
      <c r="E133" s="14" t="s">
        <v>16</v>
      </c>
      <c r="F133" s="14">
        <v>1</v>
      </c>
      <c r="G133" s="48"/>
      <c r="H133" s="48">
        <v>36.200000000000003</v>
      </c>
      <c r="I133" s="48">
        <v>28.297999999999998</v>
      </c>
      <c r="J133" s="15">
        <f t="shared" si="14"/>
        <v>7.9020000000000046</v>
      </c>
      <c r="K133" s="16">
        <f t="shared" si="10"/>
        <v>27.924234928263502</v>
      </c>
      <c r="L133" s="15">
        <v>10.266999999999999</v>
      </c>
      <c r="M133" s="15">
        <v>2.5169999999999999</v>
      </c>
      <c r="N133" s="15">
        <f t="shared" si="11"/>
        <v>7.75</v>
      </c>
      <c r="O133" s="16">
        <f t="shared" si="12"/>
        <v>28.361878453038674</v>
      </c>
    </row>
    <row r="134" spans="1:15" x14ac:dyDescent="0.25">
      <c r="A134" s="51">
        <v>129</v>
      </c>
      <c r="B134" s="52">
        <v>125</v>
      </c>
      <c r="C134" s="52">
        <f t="shared" si="15"/>
        <v>-4</v>
      </c>
      <c r="D134" s="12" t="s">
        <v>124</v>
      </c>
      <c r="E134" s="14" t="s">
        <v>16</v>
      </c>
      <c r="F134" s="14">
        <v>1</v>
      </c>
      <c r="G134" s="48"/>
      <c r="H134" s="48">
        <v>35.404000000000003</v>
      </c>
      <c r="I134" s="48">
        <v>40</v>
      </c>
      <c r="J134" s="15">
        <f t="shared" si="14"/>
        <v>-4.5959999999999965</v>
      </c>
      <c r="K134" s="16">
        <f t="shared" si="10"/>
        <v>-11.489999999999981</v>
      </c>
      <c r="L134" s="15">
        <v>5.976</v>
      </c>
      <c r="M134" s="15">
        <v>9.5</v>
      </c>
      <c r="N134" s="15">
        <f t="shared" si="11"/>
        <v>-3.524</v>
      </c>
      <c r="O134" s="16">
        <f t="shared" si="12"/>
        <v>16.879448649870071</v>
      </c>
    </row>
    <row r="135" spans="1:15" x14ac:dyDescent="0.25">
      <c r="A135" s="51">
        <v>130</v>
      </c>
      <c r="B135" s="52">
        <v>175</v>
      </c>
      <c r="C135" s="52">
        <f t="shared" si="15"/>
        <v>45</v>
      </c>
      <c r="D135" s="12" t="s">
        <v>125</v>
      </c>
      <c r="E135" s="14" t="s">
        <v>55</v>
      </c>
      <c r="F135" s="14">
        <v>2</v>
      </c>
      <c r="G135" s="48"/>
      <c r="H135" s="48">
        <v>35.098999999999997</v>
      </c>
      <c r="I135" s="48">
        <v>19.553000000000001</v>
      </c>
      <c r="J135" s="15">
        <f t="shared" si="14"/>
        <v>15.545999999999996</v>
      </c>
      <c r="K135" s="16">
        <f t="shared" si="10"/>
        <v>79.506981025929491</v>
      </c>
      <c r="L135" s="15">
        <v>1.1830000000000001</v>
      </c>
      <c r="M135" s="15">
        <v>8.2000000000000003E-2</v>
      </c>
      <c r="N135" s="15">
        <f t="shared" si="11"/>
        <v>1.101</v>
      </c>
      <c r="O135" s="16">
        <f t="shared" si="12"/>
        <v>3.3704663950539908</v>
      </c>
    </row>
    <row r="136" spans="1:15" x14ac:dyDescent="0.25">
      <c r="A136" s="51">
        <v>131</v>
      </c>
      <c r="B136" s="52">
        <v>146</v>
      </c>
      <c r="C136" s="52">
        <f t="shared" si="15"/>
        <v>15</v>
      </c>
      <c r="D136" s="12" t="s">
        <v>126</v>
      </c>
      <c r="E136" s="14" t="s">
        <v>55</v>
      </c>
      <c r="F136" s="14">
        <v>1</v>
      </c>
      <c r="G136" s="48"/>
      <c r="H136" s="48">
        <v>34.673000000000002</v>
      </c>
      <c r="I136" s="48">
        <v>30.44</v>
      </c>
      <c r="J136" s="15">
        <f t="shared" si="14"/>
        <v>4.2330000000000005</v>
      </c>
      <c r="K136" s="16">
        <f t="shared" si="10"/>
        <v>13.906044678055196</v>
      </c>
      <c r="L136" s="15">
        <v>1.2609999999999999</v>
      </c>
      <c r="M136" s="15">
        <v>1.075</v>
      </c>
      <c r="N136" s="15">
        <f t="shared" si="11"/>
        <v>0.18599999999999994</v>
      </c>
      <c r="O136" s="16">
        <f t="shared" si="12"/>
        <v>3.6368355781155364</v>
      </c>
    </row>
    <row r="137" spans="1:15" x14ac:dyDescent="0.25">
      <c r="A137" s="51">
        <v>132</v>
      </c>
      <c r="B137" s="52">
        <v>142</v>
      </c>
      <c r="C137" s="52">
        <f t="shared" si="15"/>
        <v>10</v>
      </c>
      <c r="D137" s="12" t="s">
        <v>127</v>
      </c>
      <c r="E137" s="14" t="s">
        <v>16</v>
      </c>
      <c r="F137" s="14">
        <v>2</v>
      </c>
      <c r="G137" s="48"/>
      <c r="H137" s="48">
        <v>34.459000000000003</v>
      </c>
      <c r="I137" s="48">
        <v>32.167000000000002</v>
      </c>
      <c r="J137" s="15">
        <f t="shared" si="14"/>
        <v>2.2920000000000016</v>
      </c>
      <c r="K137" s="16">
        <f t="shared" si="10"/>
        <v>7.1253147635775917</v>
      </c>
      <c r="L137" s="15">
        <v>1.5049999999999999</v>
      </c>
      <c r="M137" s="15">
        <v>2.1709999999999998</v>
      </c>
      <c r="N137" s="15">
        <f t="shared" si="11"/>
        <v>-0.66599999999999993</v>
      </c>
      <c r="O137" s="16">
        <f t="shared" si="12"/>
        <v>4.3675092138483409</v>
      </c>
    </row>
    <row r="138" spans="1:15" s="137" customFormat="1" x14ac:dyDescent="0.25">
      <c r="A138" s="51">
        <v>133</v>
      </c>
      <c r="B138" s="52">
        <v>176</v>
      </c>
      <c r="C138" s="52">
        <f t="shared" si="15"/>
        <v>43</v>
      </c>
      <c r="D138" s="145" t="s">
        <v>246</v>
      </c>
      <c r="E138" s="146" t="s">
        <v>37</v>
      </c>
      <c r="F138" s="14">
        <v>1</v>
      </c>
      <c r="G138" s="48"/>
      <c r="H138" s="144">
        <v>34.280999999999999</v>
      </c>
      <c r="I138" s="144">
        <v>19.492999999999999</v>
      </c>
      <c r="J138" s="15">
        <f t="shared" si="14"/>
        <v>14.788</v>
      </c>
      <c r="K138" s="16">
        <f t="shared" si="10"/>
        <v>75.863130354486231</v>
      </c>
      <c r="L138" s="149">
        <v>1.379</v>
      </c>
      <c r="M138" s="149">
        <v>-0.39400000000000002</v>
      </c>
      <c r="N138" s="15">
        <f t="shared" si="11"/>
        <v>1.7730000000000001</v>
      </c>
      <c r="O138" s="16">
        <f t="shared" si="12"/>
        <v>4.0226364458446371</v>
      </c>
    </row>
    <row r="139" spans="1:15" x14ac:dyDescent="0.25">
      <c r="A139" s="51">
        <v>134</v>
      </c>
      <c r="B139" s="52">
        <v>127</v>
      </c>
      <c r="C139" s="52">
        <f t="shared" si="15"/>
        <v>-7</v>
      </c>
      <c r="D139" s="12" t="s">
        <v>128</v>
      </c>
      <c r="E139" s="14" t="s">
        <v>16</v>
      </c>
      <c r="F139" s="14">
        <v>1</v>
      </c>
      <c r="G139" s="48"/>
      <c r="H139" s="48">
        <v>34.238</v>
      </c>
      <c r="I139" s="48">
        <v>39.5</v>
      </c>
      <c r="J139" s="15">
        <f t="shared" si="14"/>
        <v>-5.2620000000000005</v>
      </c>
      <c r="K139" s="16">
        <f t="shared" si="10"/>
        <v>-13.321518987341761</v>
      </c>
      <c r="L139" s="15">
        <v>4.2859999999999996</v>
      </c>
      <c r="M139" s="15">
        <v>13.7</v>
      </c>
      <c r="N139" s="15">
        <f t="shared" si="11"/>
        <v>-9.4139999999999997</v>
      </c>
      <c r="O139" s="16">
        <f t="shared" si="12"/>
        <v>12.518254570944563</v>
      </c>
    </row>
    <row r="140" spans="1:15" x14ac:dyDescent="0.25">
      <c r="A140" s="51">
        <v>135</v>
      </c>
      <c r="B140" s="52">
        <v>179</v>
      </c>
      <c r="C140" s="52">
        <f t="shared" si="15"/>
        <v>44</v>
      </c>
      <c r="D140" s="12" t="s">
        <v>129</v>
      </c>
      <c r="E140" s="14" t="s">
        <v>27</v>
      </c>
      <c r="F140" s="14">
        <v>1</v>
      </c>
      <c r="G140" s="48"/>
      <c r="H140" s="48">
        <v>34.030999999999999</v>
      </c>
      <c r="I140" s="48">
        <v>17.983000000000001</v>
      </c>
      <c r="J140" s="15">
        <f t="shared" si="14"/>
        <v>16.047999999999998</v>
      </c>
      <c r="K140" s="16">
        <f t="shared" si="10"/>
        <v>89.239837624423046</v>
      </c>
      <c r="L140" s="15">
        <v>-0.377</v>
      </c>
      <c r="M140" s="15">
        <v>1.7000000000000001E-2</v>
      </c>
      <c r="N140" s="15">
        <f t="shared" si="11"/>
        <v>-0.39400000000000002</v>
      </c>
      <c r="O140" s="16">
        <f t="shared" si="12"/>
        <v>-1.1078134641944111</v>
      </c>
    </row>
    <row r="141" spans="1:15" x14ac:dyDescent="0.25">
      <c r="A141" s="51">
        <v>136</v>
      </c>
      <c r="B141" s="52">
        <v>180</v>
      </c>
      <c r="C141" s="52">
        <f t="shared" si="15"/>
        <v>44</v>
      </c>
      <c r="D141" s="12" t="s">
        <v>130</v>
      </c>
      <c r="E141" s="14" t="s">
        <v>16</v>
      </c>
      <c r="F141" s="14">
        <v>2</v>
      </c>
      <c r="G141" s="48"/>
      <c r="H141" s="48">
        <v>33.904000000000003</v>
      </c>
      <c r="I141" s="48">
        <v>17.91</v>
      </c>
      <c r="J141" s="15">
        <f t="shared" si="14"/>
        <v>15.994000000000003</v>
      </c>
      <c r="K141" s="16">
        <f t="shared" si="10"/>
        <v>89.302065884980493</v>
      </c>
      <c r="L141" s="15">
        <v>13.351000000000001</v>
      </c>
      <c r="M141" s="15">
        <v>2.5659999999999998</v>
      </c>
      <c r="N141" s="15">
        <f t="shared" si="11"/>
        <v>10.785</v>
      </c>
      <c r="O141" s="16">
        <f t="shared" si="12"/>
        <v>39.378834355828218</v>
      </c>
    </row>
    <row r="142" spans="1:15" x14ac:dyDescent="0.25">
      <c r="A142" s="51">
        <v>137</v>
      </c>
      <c r="B142" s="52">
        <v>128</v>
      </c>
      <c r="C142" s="52">
        <f t="shared" si="15"/>
        <v>-9</v>
      </c>
      <c r="D142" s="12" t="s">
        <v>131</v>
      </c>
      <c r="E142" s="14" t="s">
        <v>16</v>
      </c>
      <c r="F142" s="14">
        <v>1</v>
      </c>
      <c r="G142" s="48"/>
      <c r="H142" s="48">
        <v>33.65</v>
      </c>
      <c r="I142" s="48">
        <v>38.700000000000003</v>
      </c>
      <c r="J142" s="15">
        <f t="shared" si="14"/>
        <v>-5.0500000000000043</v>
      </c>
      <c r="K142" s="16">
        <f t="shared" si="10"/>
        <v>-13.049095607235145</v>
      </c>
      <c r="L142" s="15">
        <v>25.481999999999999</v>
      </c>
      <c r="M142" s="15">
        <v>28.6</v>
      </c>
      <c r="N142" s="15">
        <f t="shared" si="11"/>
        <v>-3.1180000000000021</v>
      </c>
      <c r="O142" s="16">
        <f t="shared" si="12"/>
        <v>75.726597325408619</v>
      </c>
    </row>
    <row r="143" spans="1:15" x14ac:dyDescent="0.25">
      <c r="A143" s="51">
        <v>138</v>
      </c>
      <c r="B143" s="52">
        <v>132</v>
      </c>
      <c r="C143" s="52">
        <f t="shared" si="15"/>
        <v>-6</v>
      </c>
      <c r="D143" s="12" t="s">
        <v>132</v>
      </c>
      <c r="E143" s="14" t="s">
        <v>16</v>
      </c>
      <c r="F143" s="14">
        <v>2</v>
      </c>
      <c r="G143" s="48"/>
      <c r="H143" s="48">
        <v>33.475999999999999</v>
      </c>
      <c r="I143" s="48">
        <v>35.286999999999999</v>
      </c>
      <c r="J143" s="15">
        <f t="shared" si="14"/>
        <v>-1.8109999999999999</v>
      </c>
      <c r="K143" s="16">
        <f t="shared" si="10"/>
        <v>-5.1322016606682297</v>
      </c>
      <c r="L143" s="15">
        <v>-0.76700000000000002</v>
      </c>
      <c r="M143" s="15">
        <v>6.5679999999999996</v>
      </c>
      <c r="N143" s="15">
        <f t="shared" si="11"/>
        <v>-7.335</v>
      </c>
      <c r="O143" s="16">
        <f t="shared" si="12"/>
        <v>-2.2911936910025092</v>
      </c>
    </row>
    <row r="144" spans="1:15" x14ac:dyDescent="0.25">
      <c r="A144" s="51">
        <v>139</v>
      </c>
      <c r="B144" s="52">
        <v>153</v>
      </c>
      <c r="C144" s="52">
        <f t="shared" si="15"/>
        <v>14</v>
      </c>
      <c r="D144" s="12" t="s">
        <v>133</v>
      </c>
      <c r="E144" s="14" t="s">
        <v>16</v>
      </c>
      <c r="F144" s="14">
        <v>1</v>
      </c>
      <c r="G144" s="48"/>
      <c r="H144" s="48">
        <v>32.445</v>
      </c>
      <c r="I144" s="48">
        <v>29.042000000000002</v>
      </c>
      <c r="J144" s="15">
        <f t="shared" si="14"/>
        <v>3.4029999999999987</v>
      </c>
      <c r="K144" s="16">
        <f t="shared" si="10"/>
        <v>11.717512568004949</v>
      </c>
      <c r="L144" s="15">
        <v>9.1999999999999998E-2</v>
      </c>
      <c r="M144" s="15">
        <v>0.308</v>
      </c>
      <c r="N144" s="15">
        <f t="shared" si="11"/>
        <v>-0.216</v>
      </c>
      <c r="O144" s="16">
        <f t="shared" si="12"/>
        <v>0.28355678841115733</v>
      </c>
    </row>
    <row r="145" spans="1:15" s="137" customFormat="1" x14ac:dyDescent="0.25">
      <c r="A145" s="51">
        <v>140</v>
      </c>
      <c r="B145" s="52">
        <v>124</v>
      </c>
      <c r="C145" s="52">
        <f t="shared" si="15"/>
        <v>-16</v>
      </c>
      <c r="D145" s="145" t="s">
        <v>270</v>
      </c>
      <c r="E145" s="146" t="s">
        <v>16</v>
      </c>
      <c r="F145" s="14">
        <v>3</v>
      </c>
      <c r="G145" s="48"/>
      <c r="H145" s="144">
        <v>32.299999999999997</v>
      </c>
      <c r="I145" s="144">
        <v>40.200000000000003</v>
      </c>
      <c r="J145" s="15">
        <f>H145-I145</f>
        <v>-7.9000000000000057</v>
      </c>
      <c r="K145" s="16">
        <f>H145*100/I145-100</f>
        <v>-19.651741293532353</v>
      </c>
      <c r="L145" s="144">
        <v>-2.4449999999999998</v>
      </c>
      <c r="M145" s="144">
        <v>-2.073</v>
      </c>
      <c r="N145" s="15">
        <f>L145-M145</f>
        <v>-0.37199999999999989</v>
      </c>
      <c r="O145" s="16">
        <f>L145*100/H145</f>
        <v>-7.5696594427244577</v>
      </c>
    </row>
    <row r="146" spans="1:15" x14ac:dyDescent="0.25">
      <c r="A146" s="51">
        <v>141</v>
      </c>
      <c r="B146" s="52">
        <v>121</v>
      </c>
      <c r="C146" s="52">
        <f t="shared" si="15"/>
        <v>-20</v>
      </c>
      <c r="D146" s="12" t="s">
        <v>134</v>
      </c>
      <c r="E146" s="14" t="s">
        <v>16</v>
      </c>
      <c r="F146" s="14">
        <v>1</v>
      </c>
      <c r="G146" s="48"/>
      <c r="H146" s="48">
        <v>32.209000000000003</v>
      </c>
      <c r="I146" s="48">
        <v>43.2</v>
      </c>
      <c r="J146" s="15">
        <f t="shared" si="14"/>
        <v>-10.991</v>
      </c>
      <c r="K146" s="16">
        <f t="shared" si="10"/>
        <v>-25.442129629629619</v>
      </c>
      <c r="L146" s="15">
        <v>0.28799999999999998</v>
      </c>
      <c r="M146" s="15">
        <v>0.8</v>
      </c>
      <c r="N146" s="15">
        <f t="shared" si="11"/>
        <v>-0.51200000000000001</v>
      </c>
      <c r="O146" s="16">
        <f t="shared" si="12"/>
        <v>0.89416001738644457</v>
      </c>
    </row>
    <row r="147" spans="1:15" s="137" customFormat="1" x14ac:dyDescent="0.25">
      <c r="A147" s="51">
        <v>142</v>
      </c>
      <c r="B147" s="52">
        <v>138</v>
      </c>
      <c r="C147" s="52">
        <f t="shared" si="15"/>
        <v>-4</v>
      </c>
      <c r="D147" s="145" t="s">
        <v>252</v>
      </c>
      <c r="E147" s="146" t="s">
        <v>16</v>
      </c>
      <c r="F147" s="14">
        <v>1</v>
      </c>
      <c r="G147" s="48"/>
      <c r="H147" s="144">
        <v>30.672999999999998</v>
      </c>
      <c r="I147" s="144">
        <v>34.496000000000002</v>
      </c>
      <c r="J147" s="15">
        <f t="shared" si="14"/>
        <v>-3.823000000000004</v>
      </c>
      <c r="K147" s="16">
        <f t="shared" si="10"/>
        <v>-11.08244434137292</v>
      </c>
      <c r="L147" s="144">
        <v>2.6320000000000001</v>
      </c>
      <c r="M147" s="144">
        <v>4.9710000000000001</v>
      </c>
      <c r="N147" s="15">
        <f t="shared" si="11"/>
        <v>-2.339</v>
      </c>
      <c r="O147" s="16">
        <f t="shared" si="12"/>
        <v>8.5808365663612953</v>
      </c>
    </row>
    <row r="148" spans="1:15" x14ac:dyDescent="0.25">
      <c r="A148" s="51">
        <v>143</v>
      </c>
      <c r="B148" s="52">
        <v>158</v>
      </c>
      <c r="C148" s="52">
        <f t="shared" ref="C148:C179" si="17">B148-A148</f>
        <v>15</v>
      </c>
      <c r="D148" s="12" t="s">
        <v>135</v>
      </c>
      <c r="E148" s="14" t="s">
        <v>16</v>
      </c>
      <c r="F148" s="14">
        <v>1</v>
      </c>
      <c r="G148" s="48"/>
      <c r="H148" s="48">
        <v>30.311</v>
      </c>
      <c r="I148" s="48">
        <v>27.5</v>
      </c>
      <c r="J148" s="15">
        <f t="shared" si="14"/>
        <v>2.8109999999999999</v>
      </c>
      <c r="K148" s="16">
        <f t="shared" si="10"/>
        <v>10.221818181818179</v>
      </c>
      <c r="L148" s="15">
        <v>0.58499999999999996</v>
      </c>
      <c r="M148" s="15">
        <v>0.8</v>
      </c>
      <c r="N148" s="15">
        <f t="shared" si="11"/>
        <v>-0.21500000000000008</v>
      </c>
      <c r="O148" s="16">
        <f t="shared" si="12"/>
        <v>1.9299924119956451</v>
      </c>
    </row>
    <row r="149" spans="1:15" x14ac:dyDescent="0.25">
      <c r="A149" s="51">
        <v>144</v>
      </c>
      <c r="B149" s="52">
        <v>170</v>
      </c>
      <c r="C149" s="52">
        <f t="shared" si="17"/>
        <v>26</v>
      </c>
      <c r="D149" s="12" t="s">
        <v>136</v>
      </c>
      <c r="E149" s="14" t="s">
        <v>71</v>
      </c>
      <c r="F149" s="14">
        <v>1</v>
      </c>
      <c r="G149" s="48"/>
      <c r="H149" s="48">
        <v>30.218</v>
      </c>
      <c r="I149" s="48">
        <v>21.055</v>
      </c>
      <c r="J149" s="15">
        <f t="shared" si="14"/>
        <v>9.1630000000000003</v>
      </c>
      <c r="K149" s="16">
        <f t="shared" si="10"/>
        <v>43.519354072666829</v>
      </c>
      <c r="L149" s="15">
        <v>1</v>
      </c>
      <c r="M149" s="15">
        <v>1.264</v>
      </c>
      <c r="N149" s="15">
        <f t="shared" si="11"/>
        <v>-0.26400000000000001</v>
      </c>
      <c r="O149" s="16">
        <f t="shared" si="12"/>
        <v>3.3092858561122509</v>
      </c>
    </row>
    <row r="150" spans="1:15" x14ac:dyDescent="0.25">
      <c r="A150" s="51">
        <v>145</v>
      </c>
      <c r="B150" s="52">
        <v>147</v>
      </c>
      <c r="C150" s="52">
        <f t="shared" si="17"/>
        <v>2</v>
      </c>
      <c r="D150" s="12" t="s">
        <v>137</v>
      </c>
      <c r="E150" s="14" t="s">
        <v>16</v>
      </c>
      <c r="F150" s="14">
        <v>1</v>
      </c>
      <c r="G150" s="48"/>
      <c r="H150" s="48">
        <v>29.215</v>
      </c>
      <c r="I150" s="48">
        <v>30.2</v>
      </c>
      <c r="J150" s="15">
        <f t="shared" si="14"/>
        <v>-0.98499999999999943</v>
      </c>
      <c r="K150" s="16">
        <f t="shared" si="10"/>
        <v>-3.2615894039735025</v>
      </c>
      <c r="L150" s="15">
        <v>2.7650000000000001</v>
      </c>
      <c r="M150" s="15">
        <v>2.5</v>
      </c>
      <c r="N150" s="15">
        <f t="shared" si="11"/>
        <v>0.26500000000000012</v>
      </c>
      <c r="O150" s="16">
        <f t="shared" si="12"/>
        <v>9.4643162758856754</v>
      </c>
    </row>
    <row r="151" spans="1:15" x14ac:dyDescent="0.25">
      <c r="A151" s="51">
        <v>146</v>
      </c>
      <c r="B151" s="52">
        <v>161</v>
      </c>
      <c r="C151" s="52">
        <f t="shared" si="17"/>
        <v>15</v>
      </c>
      <c r="D151" s="12" t="s">
        <v>138</v>
      </c>
      <c r="E151" s="14" t="s">
        <v>16</v>
      </c>
      <c r="F151" s="14">
        <v>1</v>
      </c>
      <c r="G151" s="48"/>
      <c r="H151" s="48">
        <v>28.943999999999999</v>
      </c>
      <c r="I151" s="48">
        <v>26.3</v>
      </c>
      <c r="J151" s="15">
        <f t="shared" si="14"/>
        <v>2.6439999999999984</v>
      </c>
      <c r="K151" s="16">
        <f t="shared" si="10"/>
        <v>10.053231939163496</v>
      </c>
      <c r="L151" s="15">
        <v>3.2410000000000001</v>
      </c>
      <c r="M151" s="15">
        <v>4.5</v>
      </c>
      <c r="N151" s="15">
        <f t="shared" si="11"/>
        <v>-1.2589999999999999</v>
      </c>
      <c r="O151" s="16">
        <f t="shared" si="12"/>
        <v>11.197484798231068</v>
      </c>
    </row>
    <row r="152" spans="1:15" x14ac:dyDescent="0.25">
      <c r="A152" s="51">
        <v>147</v>
      </c>
      <c r="B152" s="52">
        <v>177</v>
      </c>
      <c r="C152" s="52">
        <f t="shared" si="17"/>
        <v>30</v>
      </c>
      <c r="D152" s="12" t="s">
        <v>139</v>
      </c>
      <c r="E152" s="14" t="s">
        <v>91</v>
      </c>
      <c r="F152" s="14">
        <v>1</v>
      </c>
      <c r="G152" s="48"/>
      <c r="H152" s="48">
        <v>28.100999999999999</v>
      </c>
      <c r="I152" s="48">
        <v>19.3</v>
      </c>
      <c r="J152" s="15">
        <f t="shared" si="14"/>
        <v>8.8009999999999984</v>
      </c>
      <c r="K152" s="16">
        <f t="shared" ref="K152:K209" si="18">H152*100/I152-100</f>
        <v>45.60103626943004</v>
      </c>
      <c r="L152" s="15">
        <v>1.7030000000000001</v>
      </c>
      <c r="M152" s="15">
        <v>-1</v>
      </c>
      <c r="N152" s="15">
        <f t="shared" ref="N152:N208" si="19">L152-M152</f>
        <v>2.7030000000000003</v>
      </c>
      <c r="O152" s="16">
        <f t="shared" ref="O152:O208" si="20">L152*100/H152</f>
        <v>6.0602825522223416</v>
      </c>
    </row>
    <row r="153" spans="1:15" x14ac:dyDescent="0.25">
      <c r="A153" s="51">
        <v>148</v>
      </c>
      <c r="B153" s="52">
        <v>130</v>
      </c>
      <c r="C153" s="52">
        <f t="shared" si="17"/>
        <v>-18</v>
      </c>
      <c r="D153" s="12" t="s">
        <v>140</v>
      </c>
      <c r="E153" s="14" t="s">
        <v>16</v>
      </c>
      <c r="F153" s="14">
        <v>1</v>
      </c>
      <c r="G153" s="48"/>
      <c r="H153" s="48">
        <v>27.364999999999998</v>
      </c>
      <c r="I153" s="48">
        <v>37.652999999999999</v>
      </c>
      <c r="J153" s="15">
        <f t="shared" si="14"/>
        <v>-10.288</v>
      </c>
      <c r="K153" s="16">
        <f t="shared" si="18"/>
        <v>-27.323188059384378</v>
      </c>
      <c r="L153" s="15">
        <v>0.127</v>
      </c>
      <c r="M153" s="15">
        <v>4.758</v>
      </c>
      <c r="N153" s="15">
        <f t="shared" si="19"/>
        <v>-4.6310000000000002</v>
      </c>
      <c r="O153" s="16">
        <f t="shared" si="20"/>
        <v>0.46409647359766126</v>
      </c>
    </row>
    <row r="154" spans="1:15" s="137" customFormat="1" x14ac:dyDescent="0.25">
      <c r="A154" s="51">
        <v>149</v>
      </c>
      <c r="B154" s="52">
        <v>162</v>
      </c>
      <c r="C154" s="52">
        <f t="shared" si="17"/>
        <v>13</v>
      </c>
      <c r="D154" s="145" t="s">
        <v>251</v>
      </c>
      <c r="E154" s="146" t="s">
        <v>16</v>
      </c>
      <c r="F154" s="14">
        <v>1</v>
      </c>
      <c r="G154" s="48"/>
      <c r="H154" s="144">
        <v>27.242999999999999</v>
      </c>
      <c r="I154" s="144">
        <v>25.951000000000001</v>
      </c>
      <c r="J154" s="15">
        <f t="shared" ref="J154:J209" si="21">H154-I154</f>
        <v>1.291999999999998</v>
      </c>
      <c r="K154" s="16">
        <f t="shared" si="18"/>
        <v>4.9786135409039929</v>
      </c>
      <c r="L154" s="144">
        <v>13.56</v>
      </c>
      <c r="M154" s="144">
        <v>-11.618</v>
      </c>
      <c r="N154" s="15">
        <f t="shared" si="19"/>
        <v>25.178000000000001</v>
      </c>
      <c r="O154" s="16">
        <f t="shared" si="20"/>
        <v>49.774253936791105</v>
      </c>
    </row>
    <row r="155" spans="1:15" x14ac:dyDescent="0.25">
      <c r="A155" s="51">
        <v>150</v>
      </c>
      <c r="B155" s="52">
        <v>133</v>
      </c>
      <c r="C155" s="52">
        <f t="shared" si="17"/>
        <v>-17</v>
      </c>
      <c r="D155" s="12" t="s">
        <v>208</v>
      </c>
      <c r="E155" s="14" t="s">
        <v>16</v>
      </c>
      <c r="F155" s="14">
        <v>3</v>
      </c>
      <c r="G155" s="48"/>
      <c r="H155" s="48">
        <v>27.202999999999999</v>
      </c>
      <c r="I155" s="48">
        <v>35.277999999999999</v>
      </c>
      <c r="J155" s="15">
        <f t="shared" si="21"/>
        <v>-8.0749999999999993</v>
      </c>
      <c r="K155" s="16">
        <f t="shared" si="18"/>
        <v>-22.889619592947454</v>
      </c>
      <c r="L155" s="15">
        <v>-2.8929999999999998</v>
      </c>
      <c r="M155" s="15">
        <v>-0.69299999999999995</v>
      </c>
      <c r="N155" s="15">
        <f t="shared" si="19"/>
        <v>-2.1999999999999997</v>
      </c>
      <c r="O155" s="16">
        <f t="shared" si="20"/>
        <v>-10.634856449656287</v>
      </c>
    </row>
    <row r="156" spans="1:15" s="137" customFormat="1" x14ac:dyDescent="0.25">
      <c r="A156" s="51">
        <v>151</v>
      </c>
      <c r="B156" s="52">
        <v>183</v>
      </c>
      <c r="C156" s="52">
        <f t="shared" si="17"/>
        <v>32</v>
      </c>
      <c r="D156" s="145" t="s">
        <v>256</v>
      </c>
      <c r="E156" s="146" t="s">
        <v>16</v>
      </c>
      <c r="F156" s="14">
        <v>1</v>
      </c>
      <c r="G156" s="48"/>
      <c r="H156" s="144">
        <v>27.033000000000001</v>
      </c>
      <c r="I156" s="144">
        <v>17.088999999999999</v>
      </c>
      <c r="J156" s="15">
        <f t="shared" si="21"/>
        <v>9.9440000000000026</v>
      </c>
      <c r="K156" s="16">
        <f t="shared" si="18"/>
        <v>58.189478611972646</v>
      </c>
      <c r="L156" s="144">
        <v>3.516</v>
      </c>
      <c r="M156" s="144">
        <v>2.1989999999999998</v>
      </c>
      <c r="N156" s="15">
        <f t="shared" si="19"/>
        <v>1.3170000000000002</v>
      </c>
      <c r="O156" s="16">
        <f t="shared" si="20"/>
        <v>13.006325602041949</v>
      </c>
    </row>
    <row r="157" spans="1:15" x14ac:dyDescent="0.25">
      <c r="A157" s="51">
        <v>152</v>
      </c>
      <c r="B157" s="52">
        <v>148</v>
      </c>
      <c r="C157" s="52">
        <f t="shared" si="17"/>
        <v>-4</v>
      </c>
      <c r="D157" s="12" t="s">
        <v>141</v>
      </c>
      <c r="E157" s="14" t="s">
        <v>142</v>
      </c>
      <c r="F157" s="14">
        <v>2</v>
      </c>
      <c r="G157" s="48"/>
      <c r="H157" s="48">
        <v>26.5</v>
      </c>
      <c r="I157" s="48">
        <v>30.2</v>
      </c>
      <c r="J157" s="15">
        <f t="shared" si="21"/>
        <v>-3.6999999999999993</v>
      </c>
      <c r="K157" s="16">
        <f t="shared" si="18"/>
        <v>-12.251655629139066</v>
      </c>
      <c r="L157" s="15">
        <v>2.6</v>
      </c>
      <c r="M157" s="15">
        <v>2.2999999999999998</v>
      </c>
      <c r="N157" s="15">
        <f t="shared" si="19"/>
        <v>0.30000000000000027</v>
      </c>
      <c r="O157" s="16">
        <f t="shared" si="20"/>
        <v>9.8113207547169807</v>
      </c>
    </row>
    <row r="158" spans="1:15" s="137" customFormat="1" x14ac:dyDescent="0.25">
      <c r="A158" s="51">
        <v>153</v>
      </c>
      <c r="B158" s="52">
        <v>159</v>
      </c>
      <c r="C158" s="52">
        <f t="shared" si="17"/>
        <v>6</v>
      </c>
      <c r="D158" s="145" t="s">
        <v>259</v>
      </c>
      <c r="E158" s="146" t="s">
        <v>16</v>
      </c>
      <c r="F158" s="14">
        <v>1</v>
      </c>
      <c r="G158" s="48"/>
      <c r="H158" s="144">
        <v>26.515000000000001</v>
      </c>
      <c r="I158" s="144">
        <v>27.28</v>
      </c>
      <c r="J158" s="15">
        <f t="shared" si="21"/>
        <v>-0.76500000000000057</v>
      </c>
      <c r="K158" s="16">
        <f t="shared" si="18"/>
        <v>-2.8042521994134972</v>
      </c>
      <c r="L158" s="144">
        <v>5.5E-2</v>
      </c>
      <c r="M158" s="144">
        <v>0.02</v>
      </c>
      <c r="N158" s="15">
        <f t="shared" si="19"/>
        <v>3.5000000000000003E-2</v>
      </c>
      <c r="O158" s="16">
        <f t="shared" si="20"/>
        <v>0.2074297567414671</v>
      </c>
    </row>
    <row r="159" spans="1:15" x14ac:dyDescent="0.25">
      <c r="A159" s="51">
        <v>154</v>
      </c>
      <c r="B159" s="52">
        <v>129</v>
      </c>
      <c r="C159" s="52">
        <f t="shared" si="17"/>
        <v>-25</v>
      </c>
      <c r="D159" s="12" t="s">
        <v>143</v>
      </c>
      <c r="E159" s="14" t="s">
        <v>16</v>
      </c>
      <c r="F159" s="14">
        <v>1</v>
      </c>
      <c r="G159" s="48"/>
      <c r="H159" s="48">
        <v>26.439</v>
      </c>
      <c r="I159" s="48">
        <v>37.700000000000003</v>
      </c>
      <c r="J159" s="15">
        <f t="shared" si="21"/>
        <v>-11.261000000000003</v>
      </c>
      <c r="K159" s="16">
        <f t="shared" si="18"/>
        <v>-29.870026525198938</v>
      </c>
      <c r="L159" s="15">
        <v>0.13300000000000001</v>
      </c>
      <c r="M159" s="15">
        <v>0.4</v>
      </c>
      <c r="N159" s="15">
        <f t="shared" si="19"/>
        <v>-0.26700000000000002</v>
      </c>
      <c r="O159" s="16">
        <f t="shared" si="20"/>
        <v>0.50304474450622194</v>
      </c>
    </row>
    <row r="160" spans="1:15" x14ac:dyDescent="0.25">
      <c r="A160" s="51">
        <v>155</v>
      </c>
      <c r="B160" s="52">
        <v>107</v>
      </c>
      <c r="C160" s="52">
        <f t="shared" si="17"/>
        <v>-48</v>
      </c>
      <c r="D160" s="12" t="s">
        <v>144</v>
      </c>
      <c r="E160" s="14" t="s">
        <v>71</v>
      </c>
      <c r="F160" s="14">
        <v>2</v>
      </c>
      <c r="G160" s="48"/>
      <c r="H160" s="48">
        <v>26.117000000000001</v>
      </c>
      <c r="I160" s="48">
        <v>49.1</v>
      </c>
      <c r="J160" s="15">
        <f t="shared" si="21"/>
        <v>-22.983000000000001</v>
      </c>
      <c r="K160" s="16">
        <f t="shared" si="18"/>
        <v>-46.808553971486759</v>
      </c>
      <c r="L160" s="15">
        <v>6.6749999999999998</v>
      </c>
      <c r="M160" s="15">
        <v>3.7</v>
      </c>
      <c r="N160" s="15">
        <f t="shared" si="19"/>
        <v>2.9749999999999996</v>
      </c>
      <c r="O160" s="16">
        <f t="shared" si="20"/>
        <v>25.55806562775204</v>
      </c>
    </row>
    <row r="161" spans="1:15" x14ac:dyDescent="0.25">
      <c r="A161" s="51">
        <v>156</v>
      </c>
      <c r="B161" s="52">
        <v>169</v>
      </c>
      <c r="C161" s="52">
        <f t="shared" si="17"/>
        <v>13</v>
      </c>
      <c r="D161" s="12" t="s">
        <v>205</v>
      </c>
      <c r="E161" s="14" t="s">
        <v>16</v>
      </c>
      <c r="F161" s="14">
        <v>2</v>
      </c>
      <c r="G161" s="48">
        <v>65.84102</v>
      </c>
      <c r="H161" s="48">
        <v>25.954999999999998</v>
      </c>
      <c r="I161" s="48">
        <v>21.8</v>
      </c>
      <c r="J161" s="15">
        <f t="shared" si="21"/>
        <v>4.1549999999999976</v>
      </c>
      <c r="K161" s="16">
        <f t="shared" si="18"/>
        <v>19.059633027522935</v>
      </c>
      <c r="L161" s="15">
        <v>3.8980000000000001</v>
      </c>
      <c r="M161" s="15">
        <v>-6.1</v>
      </c>
      <c r="N161" s="15">
        <f t="shared" si="19"/>
        <v>9.9979999999999993</v>
      </c>
      <c r="O161" s="16">
        <f t="shared" si="20"/>
        <v>15.018300905413216</v>
      </c>
    </row>
    <row r="162" spans="1:15" x14ac:dyDescent="0.25">
      <c r="A162" s="51">
        <v>157</v>
      </c>
      <c r="B162" s="52">
        <v>151</v>
      </c>
      <c r="C162" s="52">
        <f t="shared" si="17"/>
        <v>-6</v>
      </c>
      <c r="D162" s="12" t="s">
        <v>145</v>
      </c>
      <c r="E162" s="14" t="s">
        <v>16</v>
      </c>
      <c r="F162" s="14">
        <v>1</v>
      </c>
      <c r="G162" s="48"/>
      <c r="H162" s="48">
        <v>25.725000000000001</v>
      </c>
      <c r="I162" s="48">
        <v>29.9</v>
      </c>
      <c r="J162" s="15">
        <f t="shared" si="21"/>
        <v>-4.1749999999999972</v>
      </c>
      <c r="K162" s="16">
        <f t="shared" si="18"/>
        <v>-13.963210702341129</v>
      </c>
      <c r="L162" s="15">
        <v>1.9159999999999999</v>
      </c>
      <c r="M162" s="15">
        <v>4.4000000000000004</v>
      </c>
      <c r="N162" s="15">
        <f t="shared" si="19"/>
        <v>-2.4840000000000004</v>
      </c>
      <c r="O162" s="16">
        <f t="shared" si="20"/>
        <v>7.4480077745383859</v>
      </c>
    </row>
    <row r="163" spans="1:15" x14ac:dyDescent="0.25">
      <c r="A163" s="51">
        <v>158</v>
      </c>
      <c r="B163" s="52">
        <v>172</v>
      </c>
      <c r="C163" s="52">
        <f t="shared" si="17"/>
        <v>14</v>
      </c>
      <c r="D163" s="12" t="s">
        <v>146</v>
      </c>
      <c r="E163" s="14" t="s">
        <v>16</v>
      </c>
      <c r="F163" s="14">
        <v>1</v>
      </c>
      <c r="G163" s="48"/>
      <c r="H163" s="48">
        <v>25.494</v>
      </c>
      <c r="I163" s="48">
        <v>20.800999999999998</v>
      </c>
      <c r="J163" s="15">
        <f t="shared" si="21"/>
        <v>4.6930000000000014</v>
      </c>
      <c r="K163" s="16">
        <f t="shared" si="18"/>
        <v>22.561415316571328</v>
      </c>
      <c r="L163" s="15">
        <v>0.90700000000000003</v>
      </c>
      <c r="M163" s="15">
        <v>0.80600000000000005</v>
      </c>
      <c r="N163" s="15">
        <f t="shared" si="19"/>
        <v>0.10099999999999998</v>
      </c>
      <c r="O163" s="16">
        <f t="shared" si="20"/>
        <v>3.5576998509453208</v>
      </c>
    </row>
    <row r="164" spans="1:15" s="137" customFormat="1" x14ac:dyDescent="0.25">
      <c r="A164" s="51">
        <v>159</v>
      </c>
      <c r="B164" s="52">
        <v>135</v>
      </c>
      <c r="C164" s="52">
        <f t="shared" si="17"/>
        <v>-24</v>
      </c>
      <c r="D164" s="145" t="s">
        <v>248</v>
      </c>
      <c r="E164" s="146" t="s">
        <v>16</v>
      </c>
      <c r="F164" s="14">
        <v>1</v>
      </c>
      <c r="G164" s="48"/>
      <c r="H164" s="144">
        <v>24.66</v>
      </c>
      <c r="I164" s="144">
        <v>34.859000000000002</v>
      </c>
      <c r="J164" s="15">
        <f t="shared" si="21"/>
        <v>-10.199000000000002</v>
      </c>
      <c r="K164" s="16">
        <f t="shared" si="18"/>
        <v>-29.257867408703632</v>
      </c>
      <c r="L164" s="144">
        <v>-2.2200000000000002</v>
      </c>
      <c r="M164" s="144">
        <v>2.3740000000000001</v>
      </c>
      <c r="N164" s="15">
        <f t="shared" si="19"/>
        <v>-4.5940000000000003</v>
      </c>
      <c r="O164" s="16">
        <f t="shared" si="20"/>
        <v>-9.0024330900243328</v>
      </c>
    </row>
    <row r="165" spans="1:15" x14ac:dyDescent="0.25">
      <c r="A165" s="51">
        <v>160</v>
      </c>
      <c r="B165" s="52">
        <v>100</v>
      </c>
      <c r="C165" s="52">
        <f t="shared" si="17"/>
        <v>-60</v>
      </c>
      <c r="D165" s="12" t="s">
        <v>147</v>
      </c>
      <c r="E165" s="14" t="s">
        <v>16</v>
      </c>
      <c r="F165" s="14">
        <v>1</v>
      </c>
      <c r="G165" s="48"/>
      <c r="H165" s="48">
        <v>24.536999999999999</v>
      </c>
      <c r="I165" s="48">
        <v>55.8</v>
      </c>
      <c r="J165" s="15">
        <f t="shared" si="21"/>
        <v>-31.262999999999998</v>
      </c>
      <c r="K165" s="16">
        <f t="shared" si="18"/>
        <v>-56.026881720430111</v>
      </c>
      <c r="L165" s="15">
        <v>0.22900000000000001</v>
      </c>
      <c r="M165" s="15">
        <v>0.52500000000000002</v>
      </c>
      <c r="N165" s="15">
        <f t="shared" si="19"/>
        <v>-0.29600000000000004</v>
      </c>
      <c r="O165" s="16">
        <f t="shared" si="20"/>
        <v>0.9332844275991361</v>
      </c>
    </row>
    <row r="166" spans="1:15" x14ac:dyDescent="0.25">
      <c r="A166" s="51">
        <v>161</v>
      </c>
      <c r="B166" s="52">
        <v>144</v>
      </c>
      <c r="C166" s="52">
        <f t="shared" si="17"/>
        <v>-17</v>
      </c>
      <c r="D166" s="12" t="s">
        <v>148</v>
      </c>
      <c r="E166" s="14" t="s">
        <v>16</v>
      </c>
      <c r="F166" s="14">
        <v>1</v>
      </c>
      <c r="G166" s="48"/>
      <c r="H166" s="48">
        <v>24.527999999999999</v>
      </c>
      <c r="I166" s="48">
        <v>31</v>
      </c>
      <c r="J166" s="15">
        <f t="shared" si="21"/>
        <v>-6.4720000000000013</v>
      </c>
      <c r="K166" s="16">
        <f t="shared" si="18"/>
        <v>-20.877419354838722</v>
      </c>
      <c r="L166" s="15">
        <v>-2.02</v>
      </c>
      <c r="M166" s="15">
        <v>-3.1</v>
      </c>
      <c r="N166" s="15">
        <f t="shared" si="19"/>
        <v>1.08</v>
      </c>
      <c r="O166" s="16">
        <f t="shared" si="20"/>
        <v>-8.2354859752120024</v>
      </c>
    </row>
    <row r="167" spans="1:15" x14ac:dyDescent="0.25">
      <c r="A167" s="51">
        <v>162</v>
      </c>
      <c r="B167" s="52">
        <v>88</v>
      </c>
      <c r="C167" s="52">
        <f t="shared" si="17"/>
        <v>-74</v>
      </c>
      <c r="D167" s="13" t="s">
        <v>149</v>
      </c>
      <c r="E167" s="14" t="s">
        <v>16</v>
      </c>
      <c r="F167" s="14">
        <v>1</v>
      </c>
      <c r="G167" s="48"/>
      <c r="H167" s="48">
        <v>24.1</v>
      </c>
      <c r="I167" s="48">
        <v>70.3</v>
      </c>
      <c r="J167" s="15">
        <f t="shared" si="21"/>
        <v>-46.199999999999996</v>
      </c>
      <c r="K167" s="16">
        <f t="shared" si="18"/>
        <v>-65.71834992887625</v>
      </c>
      <c r="L167" s="15">
        <v>9.5</v>
      </c>
      <c r="M167" s="15">
        <v>-18.600000000000001</v>
      </c>
      <c r="N167" s="15">
        <f t="shared" si="19"/>
        <v>28.1</v>
      </c>
      <c r="O167" s="16">
        <f t="shared" si="20"/>
        <v>39.419087136929456</v>
      </c>
    </row>
    <row r="168" spans="1:15" s="137" customFormat="1" x14ac:dyDescent="0.25">
      <c r="A168" s="51">
        <v>163</v>
      </c>
      <c r="B168" s="52">
        <v>167</v>
      </c>
      <c r="C168" s="52">
        <f t="shared" si="17"/>
        <v>4</v>
      </c>
      <c r="D168" s="145" t="s">
        <v>249</v>
      </c>
      <c r="E168" s="146" t="s">
        <v>16</v>
      </c>
      <c r="F168" s="14">
        <v>1</v>
      </c>
      <c r="G168" s="48"/>
      <c r="H168" s="144">
        <v>24.001999999999999</v>
      </c>
      <c r="I168" s="144">
        <v>23.026</v>
      </c>
      <c r="J168" s="15">
        <f t="shared" si="21"/>
        <v>0.97599999999999909</v>
      </c>
      <c r="K168" s="16">
        <f t="shared" si="18"/>
        <v>4.2386867019890531</v>
      </c>
      <c r="L168" s="144">
        <v>8.1920000000000002</v>
      </c>
      <c r="M168" s="144">
        <v>8.1780000000000008</v>
      </c>
      <c r="N168" s="15">
        <f t="shared" si="19"/>
        <v>1.3999999999999346E-2</v>
      </c>
      <c r="O168" s="16">
        <f t="shared" si="20"/>
        <v>34.13048912590618</v>
      </c>
    </row>
    <row r="169" spans="1:15" s="137" customFormat="1" x14ac:dyDescent="0.25">
      <c r="A169" s="51">
        <v>164</v>
      </c>
      <c r="B169" s="52">
        <v>182</v>
      </c>
      <c r="C169" s="52">
        <f t="shared" si="17"/>
        <v>18</v>
      </c>
      <c r="D169" s="145" t="s">
        <v>264</v>
      </c>
      <c r="E169" s="146" t="s">
        <v>37</v>
      </c>
      <c r="F169" s="14">
        <v>1</v>
      </c>
      <c r="G169" s="48"/>
      <c r="H169" s="144">
        <v>24</v>
      </c>
      <c r="I169" s="144">
        <v>17.72</v>
      </c>
      <c r="J169" s="15">
        <f t="shared" si="21"/>
        <v>6.2800000000000011</v>
      </c>
      <c r="K169" s="16">
        <f t="shared" si="18"/>
        <v>35.440180586907445</v>
      </c>
      <c r="L169" s="144">
        <v>2.9430000000000001</v>
      </c>
      <c r="M169" s="144">
        <v>0.40400000000000003</v>
      </c>
      <c r="N169" s="15">
        <f t="shared" si="19"/>
        <v>2.5390000000000001</v>
      </c>
      <c r="O169" s="16">
        <f t="shared" si="20"/>
        <v>12.262500000000001</v>
      </c>
    </row>
    <row r="170" spans="1:15" x14ac:dyDescent="0.25">
      <c r="A170" s="51">
        <v>165</v>
      </c>
      <c r="B170" s="52">
        <v>123</v>
      </c>
      <c r="C170" s="52">
        <f t="shared" si="17"/>
        <v>-42</v>
      </c>
      <c r="D170" s="12" t="s">
        <v>150</v>
      </c>
      <c r="E170" s="14" t="s">
        <v>16</v>
      </c>
      <c r="F170" s="14">
        <v>2</v>
      </c>
      <c r="G170" s="48"/>
      <c r="H170" s="48">
        <v>23.826000000000001</v>
      </c>
      <c r="I170" s="48">
        <v>41.4</v>
      </c>
      <c r="J170" s="15">
        <f t="shared" si="21"/>
        <v>-17.573999999999998</v>
      </c>
      <c r="K170" s="16">
        <f t="shared" si="18"/>
        <v>-42.449275362318843</v>
      </c>
      <c r="L170" s="15">
        <v>-2.9689999999999999</v>
      </c>
      <c r="M170" s="15">
        <v>3.4</v>
      </c>
      <c r="N170" s="15">
        <f t="shared" si="19"/>
        <v>-6.3689999999999998</v>
      </c>
      <c r="O170" s="16">
        <f t="shared" si="20"/>
        <v>-12.461176865608998</v>
      </c>
    </row>
    <row r="171" spans="1:15" x14ac:dyDescent="0.25">
      <c r="A171" s="51">
        <v>166</v>
      </c>
      <c r="B171" s="52">
        <v>155</v>
      </c>
      <c r="C171" s="52">
        <f t="shared" si="17"/>
        <v>-11</v>
      </c>
      <c r="D171" s="12" t="s">
        <v>151</v>
      </c>
      <c r="E171" s="14" t="s">
        <v>16</v>
      </c>
      <c r="F171" s="14">
        <v>2</v>
      </c>
      <c r="G171" s="48"/>
      <c r="H171" s="48">
        <v>23.413</v>
      </c>
      <c r="I171" s="48">
        <v>28</v>
      </c>
      <c r="J171" s="15">
        <f t="shared" si="21"/>
        <v>-4.5869999999999997</v>
      </c>
      <c r="K171" s="16">
        <f t="shared" si="18"/>
        <v>-16.382142857142853</v>
      </c>
      <c r="L171" s="15">
        <v>-6.3209999999999997</v>
      </c>
      <c r="M171" s="15">
        <v>-15.6</v>
      </c>
      <c r="N171" s="15">
        <f t="shared" si="19"/>
        <v>9.2789999999999999</v>
      </c>
      <c r="O171" s="16">
        <f t="shared" si="20"/>
        <v>-26.997821722974418</v>
      </c>
    </row>
    <row r="172" spans="1:15" x14ac:dyDescent="0.25">
      <c r="A172" s="51">
        <v>167</v>
      </c>
      <c r="B172" s="52">
        <v>166</v>
      </c>
      <c r="C172" s="52">
        <f t="shared" si="17"/>
        <v>-1</v>
      </c>
      <c r="D172" s="12" t="s">
        <v>152</v>
      </c>
      <c r="E172" s="14" t="s">
        <v>16</v>
      </c>
      <c r="F172" s="14">
        <v>1</v>
      </c>
      <c r="G172" s="48"/>
      <c r="H172" s="48">
        <v>23.366</v>
      </c>
      <c r="I172" s="48">
        <v>23.3</v>
      </c>
      <c r="J172" s="15">
        <f t="shared" si="21"/>
        <v>6.5999999999998948E-2</v>
      </c>
      <c r="K172" s="16">
        <f t="shared" si="18"/>
        <v>0.28326180257509748</v>
      </c>
      <c r="L172" s="15">
        <v>0.14000000000000001</v>
      </c>
      <c r="M172" s="15">
        <v>-1.7</v>
      </c>
      <c r="N172" s="15">
        <f t="shared" si="19"/>
        <v>1.8399999999999999</v>
      </c>
      <c r="O172" s="16">
        <f t="shared" si="20"/>
        <v>0.59916117435590177</v>
      </c>
    </row>
    <row r="173" spans="1:15" x14ac:dyDescent="0.25">
      <c r="A173" s="51">
        <v>168</v>
      </c>
      <c r="B173" s="52">
        <v>165</v>
      </c>
      <c r="C173" s="52">
        <f t="shared" si="17"/>
        <v>-3</v>
      </c>
      <c r="D173" s="12" t="s">
        <v>153</v>
      </c>
      <c r="E173" s="14" t="s">
        <v>16</v>
      </c>
      <c r="F173" s="14">
        <v>1</v>
      </c>
      <c r="G173" s="48"/>
      <c r="H173" s="48">
        <v>23.353000000000002</v>
      </c>
      <c r="I173" s="48">
        <v>24.332000000000001</v>
      </c>
      <c r="J173" s="15">
        <f t="shared" si="21"/>
        <v>-0.9789999999999992</v>
      </c>
      <c r="K173" s="16">
        <f t="shared" si="18"/>
        <v>-4.0235081374321879</v>
      </c>
      <c r="L173" s="15">
        <v>4.5110000000000001</v>
      </c>
      <c r="M173" s="15">
        <v>4.4039999999999999</v>
      </c>
      <c r="N173" s="15">
        <f t="shared" si="19"/>
        <v>0.10700000000000021</v>
      </c>
      <c r="O173" s="16">
        <f t="shared" si="20"/>
        <v>19.316576028775746</v>
      </c>
    </row>
    <row r="174" spans="1:15" x14ac:dyDescent="0.25">
      <c r="A174" s="51">
        <v>169</v>
      </c>
      <c r="B174" s="52">
        <v>143</v>
      </c>
      <c r="C174" s="52">
        <f t="shared" si="17"/>
        <v>-26</v>
      </c>
      <c r="D174" s="12" t="s">
        <v>154</v>
      </c>
      <c r="E174" s="14" t="s">
        <v>37</v>
      </c>
      <c r="F174" s="14">
        <v>1</v>
      </c>
      <c r="G174" s="48"/>
      <c r="H174" s="48">
        <v>22.364000000000001</v>
      </c>
      <c r="I174" s="48">
        <v>31.1</v>
      </c>
      <c r="J174" s="15">
        <f t="shared" si="21"/>
        <v>-8.7360000000000007</v>
      </c>
      <c r="K174" s="16">
        <f t="shared" si="18"/>
        <v>-28.090032154340832</v>
      </c>
      <c r="L174" s="15">
        <v>-13.943</v>
      </c>
      <c r="M174" s="15">
        <v>0</v>
      </c>
      <c r="N174" s="15">
        <f t="shared" si="19"/>
        <v>-13.943</v>
      </c>
      <c r="O174" s="16">
        <f t="shared" si="20"/>
        <v>-62.345734215703807</v>
      </c>
    </row>
    <row r="175" spans="1:15" s="137" customFormat="1" x14ac:dyDescent="0.25">
      <c r="A175" s="51">
        <v>170</v>
      </c>
      <c r="B175" s="52">
        <v>139</v>
      </c>
      <c r="C175" s="52">
        <f t="shared" si="17"/>
        <v>-31</v>
      </c>
      <c r="D175" s="145" t="s">
        <v>255</v>
      </c>
      <c r="E175" s="146" t="s">
        <v>16</v>
      </c>
      <c r="F175" s="14">
        <v>1</v>
      </c>
      <c r="G175" s="48"/>
      <c r="H175" s="144">
        <v>22.009</v>
      </c>
      <c r="I175" s="144">
        <v>33.823999999999998</v>
      </c>
      <c r="J175" s="15">
        <f t="shared" si="21"/>
        <v>-11.814999999999998</v>
      </c>
      <c r="K175" s="16">
        <f t="shared" si="18"/>
        <v>-34.930818353831597</v>
      </c>
      <c r="L175" s="144">
        <v>0.03</v>
      </c>
      <c r="M175" s="144">
        <v>0.21299999999999999</v>
      </c>
      <c r="N175" s="15">
        <f t="shared" si="19"/>
        <v>-0.183</v>
      </c>
      <c r="O175" s="16">
        <f t="shared" si="20"/>
        <v>0.13630787405152436</v>
      </c>
    </row>
    <row r="176" spans="1:15" x14ac:dyDescent="0.25">
      <c r="A176" s="51">
        <v>171</v>
      </c>
      <c r="B176" s="52">
        <v>171</v>
      </c>
      <c r="C176" s="52">
        <f t="shared" si="17"/>
        <v>0</v>
      </c>
      <c r="D176" s="12" t="s">
        <v>155</v>
      </c>
      <c r="E176" s="14" t="s">
        <v>16</v>
      </c>
      <c r="F176" s="14">
        <v>1</v>
      </c>
      <c r="G176" s="48"/>
      <c r="H176" s="48">
        <v>21.992000000000001</v>
      </c>
      <c r="I176" s="48">
        <v>21</v>
      </c>
      <c r="J176" s="15">
        <f t="shared" si="21"/>
        <v>0.99200000000000088</v>
      </c>
      <c r="K176" s="16">
        <f t="shared" si="18"/>
        <v>4.7238095238095354</v>
      </c>
      <c r="L176" s="15">
        <v>-5.9340000000000002</v>
      </c>
      <c r="M176" s="15">
        <v>-5.8</v>
      </c>
      <c r="N176" s="15">
        <f t="shared" si="19"/>
        <v>-0.13400000000000034</v>
      </c>
      <c r="O176" s="16">
        <f t="shared" si="20"/>
        <v>-26.982539105129135</v>
      </c>
    </row>
    <row r="177" spans="1:15" x14ac:dyDescent="0.25">
      <c r="A177" s="51">
        <v>172</v>
      </c>
      <c r="B177" s="52">
        <v>149</v>
      </c>
      <c r="C177" s="52">
        <f t="shared" si="17"/>
        <v>-23</v>
      </c>
      <c r="D177" s="12" t="s">
        <v>156</v>
      </c>
      <c r="E177" s="14" t="s">
        <v>37</v>
      </c>
      <c r="F177" s="14">
        <v>1</v>
      </c>
      <c r="G177" s="48"/>
      <c r="H177" s="48">
        <v>21.63</v>
      </c>
      <c r="I177" s="48">
        <v>30.175999999999998</v>
      </c>
      <c r="J177" s="15">
        <f t="shared" si="21"/>
        <v>-8.5459999999999994</v>
      </c>
      <c r="K177" s="16">
        <f t="shared" si="18"/>
        <v>-28.320519618239658</v>
      </c>
      <c r="L177" s="15">
        <v>1.61</v>
      </c>
      <c r="M177" s="15">
        <v>1.284</v>
      </c>
      <c r="N177" s="15">
        <f t="shared" si="19"/>
        <v>0.32600000000000007</v>
      </c>
      <c r="O177" s="16">
        <f t="shared" si="20"/>
        <v>7.4433656957928802</v>
      </c>
    </row>
    <row r="178" spans="1:15" x14ac:dyDescent="0.25">
      <c r="A178" s="51">
        <v>173</v>
      </c>
      <c r="B178" s="52">
        <v>157</v>
      </c>
      <c r="C178" s="52">
        <f t="shared" si="17"/>
        <v>-16</v>
      </c>
      <c r="D178" s="12" t="s">
        <v>157</v>
      </c>
      <c r="E178" s="14" t="s">
        <v>16</v>
      </c>
      <c r="F178" s="14">
        <v>1</v>
      </c>
      <c r="G178" s="48">
        <v>62.169539999999998</v>
      </c>
      <c r="H178" s="48">
        <v>20.826000000000001</v>
      </c>
      <c r="I178" s="48">
        <v>27.6</v>
      </c>
      <c r="J178" s="15">
        <f t="shared" si="21"/>
        <v>-6.7740000000000009</v>
      </c>
      <c r="K178" s="16">
        <f t="shared" si="18"/>
        <v>-24.543478260869577</v>
      </c>
      <c r="L178" s="15">
        <v>0.104</v>
      </c>
      <c r="M178" s="15">
        <v>0.7</v>
      </c>
      <c r="N178" s="15">
        <f t="shared" si="19"/>
        <v>-0.59599999999999997</v>
      </c>
      <c r="O178" s="16">
        <f t="shared" si="20"/>
        <v>0.49937578027465668</v>
      </c>
    </row>
    <row r="179" spans="1:15" s="137" customFormat="1" x14ac:dyDescent="0.25">
      <c r="A179" s="51">
        <v>174</v>
      </c>
      <c r="B179" s="52">
        <v>152</v>
      </c>
      <c r="C179" s="52">
        <f t="shared" si="17"/>
        <v>-22</v>
      </c>
      <c r="D179" s="145" t="s">
        <v>254</v>
      </c>
      <c r="E179" s="143" t="s">
        <v>268</v>
      </c>
      <c r="F179" s="14">
        <v>1</v>
      </c>
      <c r="G179" s="48"/>
      <c r="H179" s="144">
        <v>20.7</v>
      </c>
      <c r="I179" s="144">
        <v>29.143999999999998</v>
      </c>
      <c r="J179" s="15">
        <f t="shared" si="21"/>
        <v>-8.4439999999999991</v>
      </c>
      <c r="K179" s="16">
        <f t="shared" si="18"/>
        <v>-28.97337359319242</v>
      </c>
      <c r="L179" s="144">
        <v>-4.7880000000000003</v>
      </c>
      <c r="M179" s="144">
        <v>-10.02</v>
      </c>
      <c r="N179" s="15">
        <f t="shared" si="19"/>
        <v>5.2319999999999993</v>
      </c>
      <c r="O179" s="16">
        <f t="shared" si="20"/>
        <v>-23.130434782608695</v>
      </c>
    </row>
    <row r="180" spans="1:15" x14ac:dyDescent="0.25">
      <c r="A180" s="51">
        <v>175</v>
      </c>
      <c r="B180" s="52">
        <v>199</v>
      </c>
      <c r="C180" s="52">
        <f t="shared" ref="C180:C208" si="22">B180-A180</f>
        <v>24</v>
      </c>
      <c r="D180" s="12" t="s">
        <v>158</v>
      </c>
      <c r="E180" s="14" t="s">
        <v>16</v>
      </c>
      <c r="F180" s="14">
        <v>2</v>
      </c>
      <c r="G180" s="48"/>
      <c r="H180" s="48">
        <v>20.260000000000002</v>
      </c>
      <c r="I180" s="48">
        <v>6.6289999999999996</v>
      </c>
      <c r="J180" s="15">
        <f t="shared" si="21"/>
        <v>13.631000000000002</v>
      </c>
      <c r="K180" s="16">
        <f t="shared" si="18"/>
        <v>205.62679137124758</v>
      </c>
      <c r="L180" s="15">
        <v>0.59299999999999997</v>
      </c>
      <c r="M180" s="15">
        <v>-0.8</v>
      </c>
      <c r="N180" s="15">
        <f t="shared" si="19"/>
        <v>1.393</v>
      </c>
      <c r="O180" s="16">
        <f t="shared" si="20"/>
        <v>2.9269496544916089</v>
      </c>
    </row>
    <row r="181" spans="1:15" x14ac:dyDescent="0.25">
      <c r="A181" s="51">
        <v>176</v>
      </c>
      <c r="B181" s="52">
        <v>189</v>
      </c>
      <c r="C181" s="52">
        <f t="shared" si="22"/>
        <v>13</v>
      </c>
      <c r="D181" s="12" t="s">
        <v>209</v>
      </c>
      <c r="E181" s="14" t="s">
        <v>55</v>
      </c>
      <c r="F181" s="14">
        <v>2</v>
      </c>
      <c r="G181" s="48"/>
      <c r="H181" s="48">
        <v>19.277000000000001</v>
      </c>
      <c r="I181" s="48">
        <v>15.718999999999999</v>
      </c>
      <c r="J181" s="15">
        <f t="shared" si="21"/>
        <v>3.5580000000000016</v>
      </c>
      <c r="K181" s="16">
        <f t="shared" si="18"/>
        <v>22.635027673516134</v>
      </c>
      <c r="L181" s="15">
        <v>0.746</v>
      </c>
      <c r="M181" s="15">
        <v>-4.2679999999999998</v>
      </c>
      <c r="N181" s="15">
        <f t="shared" si="19"/>
        <v>5.0139999999999993</v>
      </c>
      <c r="O181" s="16">
        <f t="shared" si="20"/>
        <v>3.8698967681693204</v>
      </c>
    </row>
    <row r="182" spans="1:15" x14ac:dyDescent="0.25">
      <c r="A182" s="51">
        <v>177</v>
      </c>
      <c r="B182" s="52">
        <v>134</v>
      </c>
      <c r="C182" s="52">
        <f t="shared" si="22"/>
        <v>-43</v>
      </c>
      <c r="D182" s="12" t="s">
        <v>159</v>
      </c>
      <c r="E182" s="14" t="s">
        <v>16</v>
      </c>
      <c r="F182" s="14">
        <v>1</v>
      </c>
      <c r="G182" s="48"/>
      <c r="H182" s="48">
        <v>19.100000000000001</v>
      </c>
      <c r="I182" s="48">
        <v>34.9</v>
      </c>
      <c r="J182" s="15">
        <f t="shared" si="21"/>
        <v>-15.799999999999997</v>
      </c>
      <c r="K182" s="16">
        <f t="shared" si="18"/>
        <v>-45.272206303724921</v>
      </c>
      <c r="L182" s="15">
        <v>-3.8</v>
      </c>
      <c r="M182" s="15">
        <v>-3.9</v>
      </c>
      <c r="N182" s="15">
        <f t="shared" si="19"/>
        <v>0.10000000000000009</v>
      </c>
      <c r="O182" s="16">
        <f t="shared" si="20"/>
        <v>-19.895287958115183</v>
      </c>
    </row>
    <row r="183" spans="1:15" x14ac:dyDescent="0.25">
      <c r="A183" s="51">
        <v>178</v>
      </c>
      <c r="B183" s="52">
        <v>173</v>
      </c>
      <c r="C183" s="52">
        <f t="shared" si="22"/>
        <v>-5</v>
      </c>
      <c r="D183" s="12" t="s">
        <v>160</v>
      </c>
      <c r="E183" s="14" t="s">
        <v>16</v>
      </c>
      <c r="F183" s="14">
        <v>2</v>
      </c>
      <c r="G183" s="48"/>
      <c r="H183" s="48">
        <v>19.030999999999999</v>
      </c>
      <c r="I183" s="48">
        <v>20.405999999999999</v>
      </c>
      <c r="J183" s="15">
        <f t="shared" si="21"/>
        <v>-1.375</v>
      </c>
      <c r="K183" s="16">
        <f t="shared" si="18"/>
        <v>-6.7382142507105698</v>
      </c>
      <c r="L183" s="15">
        <v>1.6180000000000001</v>
      </c>
      <c r="M183" s="15">
        <v>1.835</v>
      </c>
      <c r="N183" s="15">
        <f t="shared" si="19"/>
        <v>-0.21699999999999986</v>
      </c>
      <c r="O183" s="16">
        <f t="shared" si="20"/>
        <v>8.5019179233881577</v>
      </c>
    </row>
    <row r="184" spans="1:15" x14ac:dyDescent="0.25">
      <c r="A184" s="51">
        <v>179</v>
      </c>
      <c r="B184" s="52">
        <v>163</v>
      </c>
      <c r="C184" s="52">
        <f t="shared" si="22"/>
        <v>-16</v>
      </c>
      <c r="D184" s="12" t="s">
        <v>161</v>
      </c>
      <c r="E184" s="14" t="s">
        <v>16</v>
      </c>
      <c r="F184" s="14">
        <v>1</v>
      </c>
      <c r="G184" s="48"/>
      <c r="H184" s="48">
        <v>18.395</v>
      </c>
      <c r="I184" s="48">
        <v>24.997</v>
      </c>
      <c r="J184" s="15">
        <f t="shared" si="21"/>
        <v>-6.6020000000000003</v>
      </c>
      <c r="K184" s="16">
        <f t="shared" si="18"/>
        <v>-26.411169340320839</v>
      </c>
      <c r="L184" s="15">
        <v>2.327</v>
      </c>
      <c r="M184" s="15">
        <v>4.92</v>
      </c>
      <c r="N184" s="15">
        <f t="shared" si="19"/>
        <v>-2.593</v>
      </c>
      <c r="O184" s="16">
        <f t="shared" si="20"/>
        <v>12.650176678445229</v>
      </c>
    </row>
    <row r="185" spans="1:15" x14ac:dyDescent="0.25">
      <c r="A185" s="51">
        <v>180</v>
      </c>
      <c r="B185" s="52">
        <v>178</v>
      </c>
      <c r="C185" s="52">
        <f t="shared" si="22"/>
        <v>-2</v>
      </c>
      <c r="D185" s="12" t="s">
        <v>198</v>
      </c>
      <c r="E185" s="14" t="s">
        <v>16</v>
      </c>
      <c r="F185" s="14">
        <v>1</v>
      </c>
      <c r="G185" s="48"/>
      <c r="H185" s="48">
        <v>17.988</v>
      </c>
      <c r="I185" s="48">
        <f>H185</f>
        <v>17.988</v>
      </c>
      <c r="J185" s="15">
        <f t="shared" si="21"/>
        <v>0</v>
      </c>
      <c r="K185" s="16">
        <f t="shared" si="18"/>
        <v>0</v>
      </c>
      <c r="L185" s="15">
        <v>-2.887</v>
      </c>
      <c r="M185" s="15">
        <f>L185</f>
        <v>-2.887</v>
      </c>
      <c r="N185" s="15">
        <f t="shared" si="19"/>
        <v>0</v>
      </c>
      <c r="O185" s="16">
        <f t="shared" si="20"/>
        <v>-16.049588614631976</v>
      </c>
    </row>
    <row r="186" spans="1:15" s="137" customFormat="1" x14ac:dyDescent="0.25">
      <c r="A186" s="51">
        <v>181</v>
      </c>
      <c r="B186" s="52">
        <v>168</v>
      </c>
      <c r="C186" s="52">
        <f t="shared" si="22"/>
        <v>-13</v>
      </c>
      <c r="D186" s="145" t="s">
        <v>266</v>
      </c>
      <c r="E186" s="146" t="s">
        <v>16</v>
      </c>
      <c r="F186" s="14">
        <v>3</v>
      </c>
      <c r="G186" s="48"/>
      <c r="H186" s="144">
        <v>17.827999999999999</v>
      </c>
      <c r="I186" s="144">
        <v>22.111999999999998</v>
      </c>
      <c r="J186" s="15">
        <f t="shared" si="21"/>
        <v>-4.2839999999999989</v>
      </c>
      <c r="K186" s="16">
        <f t="shared" si="18"/>
        <v>-19.374095513748188</v>
      </c>
      <c r="L186" s="144">
        <v>-0.3</v>
      </c>
      <c r="M186" s="144">
        <v>-0.4</v>
      </c>
      <c r="N186" s="15">
        <f t="shared" si="19"/>
        <v>0.10000000000000003</v>
      </c>
      <c r="O186" s="16">
        <f t="shared" si="20"/>
        <v>-1.6827462418667265</v>
      </c>
    </row>
    <row r="187" spans="1:15" x14ac:dyDescent="0.25">
      <c r="A187" s="51">
        <v>182</v>
      </c>
      <c r="B187" s="52">
        <v>188</v>
      </c>
      <c r="C187" s="52">
        <f t="shared" si="22"/>
        <v>6</v>
      </c>
      <c r="D187" s="12" t="s">
        <v>162</v>
      </c>
      <c r="E187" s="14" t="s">
        <v>16</v>
      </c>
      <c r="F187" s="14">
        <v>1</v>
      </c>
      <c r="G187" s="48"/>
      <c r="H187" s="48">
        <v>17.760000000000002</v>
      </c>
      <c r="I187" s="48">
        <v>15.72</v>
      </c>
      <c r="J187" s="15">
        <f t="shared" si="21"/>
        <v>2.0400000000000009</v>
      </c>
      <c r="K187" s="16">
        <f t="shared" si="18"/>
        <v>12.977099236641237</v>
      </c>
      <c r="L187" s="15">
        <v>0.61499999999999999</v>
      </c>
      <c r="M187" s="15">
        <v>0.55400000000000005</v>
      </c>
      <c r="N187" s="15">
        <f t="shared" si="19"/>
        <v>6.0999999999999943E-2</v>
      </c>
      <c r="O187" s="16">
        <f t="shared" si="20"/>
        <v>3.4628378378378377</v>
      </c>
    </row>
    <row r="188" spans="1:15" x14ac:dyDescent="0.25">
      <c r="A188" s="51">
        <v>183</v>
      </c>
      <c r="B188" s="52">
        <v>181</v>
      </c>
      <c r="C188" s="52">
        <f t="shared" si="22"/>
        <v>-2</v>
      </c>
      <c r="D188" s="12" t="s">
        <v>163</v>
      </c>
      <c r="E188" s="14" t="s">
        <v>164</v>
      </c>
      <c r="F188" s="14">
        <v>1</v>
      </c>
      <c r="G188" s="48"/>
      <c r="H188" s="48">
        <v>17.553000000000001</v>
      </c>
      <c r="I188" s="48">
        <v>17.885000000000002</v>
      </c>
      <c r="J188" s="15">
        <f t="shared" si="21"/>
        <v>-0.33200000000000074</v>
      </c>
      <c r="K188" s="16">
        <f t="shared" si="18"/>
        <v>-1.8563041655018111</v>
      </c>
      <c r="L188" s="15">
        <v>0.55000000000000004</v>
      </c>
      <c r="M188" s="15">
        <v>1.43</v>
      </c>
      <c r="N188" s="15">
        <f t="shared" si="19"/>
        <v>-0.87999999999999989</v>
      </c>
      <c r="O188" s="16">
        <f t="shared" si="20"/>
        <v>3.1333675155244118</v>
      </c>
    </row>
    <row r="189" spans="1:15" s="137" customFormat="1" x14ac:dyDescent="0.25">
      <c r="A189" s="51">
        <v>184</v>
      </c>
      <c r="B189" s="52">
        <v>160</v>
      </c>
      <c r="C189" s="52">
        <f t="shared" si="22"/>
        <v>-24</v>
      </c>
      <c r="D189" s="145" t="s">
        <v>262</v>
      </c>
      <c r="E189" s="146" t="s">
        <v>16</v>
      </c>
      <c r="F189" s="14">
        <v>1</v>
      </c>
      <c r="G189" s="48"/>
      <c r="H189" s="144">
        <v>16.677</v>
      </c>
      <c r="I189" s="144">
        <v>27.064</v>
      </c>
      <c r="J189" s="15">
        <f t="shared" si="21"/>
        <v>-10.387</v>
      </c>
      <c r="K189" s="16">
        <f t="shared" si="18"/>
        <v>-38.379396984924618</v>
      </c>
      <c r="L189" s="144">
        <v>-1.2210000000000001</v>
      </c>
      <c r="M189" s="144">
        <v>-4.7949999999999999</v>
      </c>
      <c r="N189" s="15">
        <f t="shared" si="19"/>
        <v>3.5739999999999998</v>
      </c>
      <c r="O189" s="16">
        <f t="shared" si="20"/>
        <v>-7.3214606943694918</v>
      </c>
    </row>
    <row r="190" spans="1:15" x14ac:dyDescent="0.25">
      <c r="A190" s="51">
        <v>185</v>
      </c>
      <c r="B190" s="52">
        <v>184</v>
      </c>
      <c r="C190" s="52">
        <f t="shared" si="22"/>
        <v>-1</v>
      </c>
      <c r="D190" s="12" t="s">
        <v>220</v>
      </c>
      <c r="E190" s="14" t="s">
        <v>16</v>
      </c>
      <c r="F190" s="14">
        <v>2</v>
      </c>
      <c r="G190" s="48"/>
      <c r="H190" s="48">
        <v>16.309000000000001</v>
      </c>
      <c r="I190" s="48">
        <v>17</v>
      </c>
      <c r="J190" s="15">
        <f t="shared" si="21"/>
        <v>-0.69099999999999895</v>
      </c>
      <c r="K190" s="16">
        <f t="shared" si="18"/>
        <v>-4.0647058823529392</v>
      </c>
      <c r="L190" s="15">
        <v>4.9850000000000003</v>
      </c>
      <c r="M190" s="15">
        <v>2.9</v>
      </c>
      <c r="N190" s="15">
        <f t="shared" si="19"/>
        <v>2.0850000000000004</v>
      </c>
      <c r="O190" s="16">
        <f t="shared" si="20"/>
        <v>30.565945183640935</v>
      </c>
    </row>
    <row r="191" spans="1:15" x14ac:dyDescent="0.25">
      <c r="A191" s="51">
        <v>186</v>
      </c>
      <c r="B191" s="52">
        <v>194</v>
      </c>
      <c r="C191" s="52">
        <f t="shared" si="22"/>
        <v>8</v>
      </c>
      <c r="D191" s="12" t="s">
        <v>165</v>
      </c>
      <c r="E191" s="14" t="s">
        <v>16</v>
      </c>
      <c r="F191" s="14">
        <v>1</v>
      </c>
      <c r="G191" s="48"/>
      <c r="H191" s="48">
        <v>16.294</v>
      </c>
      <c r="I191" s="48">
        <v>9.9969999999999999</v>
      </c>
      <c r="J191" s="15">
        <f t="shared" si="21"/>
        <v>6.2970000000000006</v>
      </c>
      <c r="K191" s="16">
        <f t="shared" si="18"/>
        <v>62.988896669000724</v>
      </c>
      <c r="L191" s="15">
        <v>-1.456</v>
      </c>
      <c r="M191" s="15">
        <v>-0.79300000000000004</v>
      </c>
      <c r="N191" s="15">
        <f t="shared" si="19"/>
        <v>-0.66299999999999992</v>
      </c>
      <c r="O191" s="16">
        <f t="shared" si="20"/>
        <v>-8.9358045906468639</v>
      </c>
    </row>
    <row r="192" spans="1:15" x14ac:dyDescent="0.25">
      <c r="A192" s="51">
        <v>187</v>
      </c>
      <c r="B192" s="52">
        <v>156</v>
      </c>
      <c r="C192" s="52">
        <f t="shared" si="22"/>
        <v>-31</v>
      </c>
      <c r="D192" s="12" t="s">
        <v>210</v>
      </c>
      <c r="E192" s="14" t="s">
        <v>16</v>
      </c>
      <c r="F192" s="14">
        <v>2</v>
      </c>
      <c r="G192" s="48"/>
      <c r="H192" s="48">
        <v>15.430999999999999</v>
      </c>
      <c r="I192" s="48">
        <v>27.785</v>
      </c>
      <c r="J192" s="15">
        <f t="shared" si="21"/>
        <v>-12.354000000000001</v>
      </c>
      <c r="K192" s="16">
        <f t="shared" si="18"/>
        <v>-44.462839661687966</v>
      </c>
      <c r="L192" s="15">
        <v>0.59399999999999997</v>
      </c>
      <c r="M192" s="15">
        <v>3.2909999999999999</v>
      </c>
      <c r="N192" s="15">
        <f t="shared" si="19"/>
        <v>-2.6970000000000001</v>
      </c>
      <c r="O192" s="16">
        <f t="shared" si="20"/>
        <v>3.8493940768582724</v>
      </c>
    </row>
    <row r="193" spans="1:15" x14ac:dyDescent="0.25">
      <c r="A193" s="51">
        <v>188</v>
      </c>
      <c r="B193" s="52">
        <v>145</v>
      </c>
      <c r="C193" s="52">
        <f t="shared" si="22"/>
        <v>-43</v>
      </c>
      <c r="D193" s="12" t="s">
        <v>207</v>
      </c>
      <c r="E193" s="14" t="s">
        <v>16</v>
      </c>
      <c r="F193" s="14">
        <v>2</v>
      </c>
      <c r="G193" s="48"/>
      <c r="H193" s="48">
        <v>14.856999999999999</v>
      </c>
      <c r="I193" s="48">
        <v>30.832999999999998</v>
      </c>
      <c r="J193" s="15">
        <f t="shared" si="21"/>
        <v>-15.975999999999999</v>
      </c>
      <c r="K193" s="16">
        <f t="shared" si="18"/>
        <v>-51.814614212045541</v>
      </c>
      <c r="L193" s="15">
        <v>-7.9660000000000002</v>
      </c>
      <c r="M193" s="15">
        <v>2.3460000000000001</v>
      </c>
      <c r="N193" s="15">
        <f t="shared" si="19"/>
        <v>-10.312000000000001</v>
      </c>
      <c r="O193" s="16">
        <f t="shared" si="20"/>
        <v>-53.617823248300468</v>
      </c>
    </row>
    <row r="194" spans="1:15" x14ac:dyDescent="0.25">
      <c r="A194" s="51">
        <v>189</v>
      </c>
      <c r="B194" s="52">
        <v>118</v>
      </c>
      <c r="C194" s="52">
        <f t="shared" si="22"/>
        <v>-71</v>
      </c>
      <c r="D194" s="13" t="s">
        <v>166</v>
      </c>
      <c r="E194" s="14" t="s">
        <v>167</v>
      </c>
      <c r="F194" s="14">
        <v>2</v>
      </c>
      <c r="G194" s="48"/>
      <c r="H194" s="48">
        <v>14.7</v>
      </c>
      <c r="I194" s="48">
        <v>44.4</v>
      </c>
      <c r="J194" s="15">
        <f t="shared" si="21"/>
        <v>-29.7</v>
      </c>
      <c r="K194" s="16">
        <f t="shared" si="18"/>
        <v>-66.891891891891888</v>
      </c>
      <c r="L194" s="15">
        <v>0.3</v>
      </c>
      <c r="M194" s="15">
        <v>0.8</v>
      </c>
      <c r="N194" s="15">
        <f t="shared" si="19"/>
        <v>-0.5</v>
      </c>
      <c r="O194" s="16">
        <f t="shared" si="20"/>
        <v>2.0408163265306123</v>
      </c>
    </row>
    <row r="195" spans="1:15" s="137" customFormat="1" x14ac:dyDescent="0.25">
      <c r="A195" s="51">
        <v>190</v>
      </c>
      <c r="B195" s="52">
        <v>186</v>
      </c>
      <c r="C195" s="52">
        <f t="shared" si="22"/>
        <v>-4</v>
      </c>
      <c r="D195" s="145" t="s">
        <v>267</v>
      </c>
      <c r="E195" s="146" t="s">
        <v>16</v>
      </c>
      <c r="F195" s="14">
        <v>1</v>
      </c>
      <c r="G195" s="48"/>
      <c r="H195" s="144">
        <v>14.509</v>
      </c>
      <c r="I195" s="144">
        <v>16.545000000000002</v>
      </c>
      <c r="J195" s="15">
        <f t="shared" si="21"/>
        <v>-2.0360000000000014</v>
      </c>
      <c r="K195" s="16">
        <f t="shared" si="18"/>
        <v>-12.30583257781808</v>
      </c>
      <c r="L195" s="144">
        <v>1.4610000000000001</v>
      </c>
      <c r="M195" s="144">
        <v>4.4909999999999997</v>
      </c>
      <c r="N195" s="15">
        <f t="shared" si="19"/>
        <v>-3.0299999999999994</v>
      </c>
      <c r="O195" s="16">
        <f t="shared" si="20"/>
        <v>10.069611964987249</v>
      </c>
    </row>
    <row r="196" spans="1:15" s="137" customFormat="1" x14ac:dyDescent="0.25">
      <c r="A196" s="51">
        <v>191</v>
      </c>
      <c r="B196" s="52">
        <v>200</v>
      </c>
      <c r="C196" s="52">
        <f t="shared" si="22"/>
        <v>9</v>
      </c>
      <c r="D196" s="145" t="s">
        <v>247</v>
      </c>
      <c r="E196" s="142" t="s">
        <v>16</v>
      </c>
      <c r="F196" s="14">
        <v>1</v>
      </c>
      <c r="G196" s="48"/>
      <c r="H196" s="144">
        <v>14.337999999999999</v>
      </c>
      <c r="I196" s="144">
        <v>5.2080000000000002</v>
      </c>
      <c r="J196" s="15">
        <f t="shared" si="21"/>
        <v>9.129999999999999</v>
      </c>
      <c r="K196" s="16">
        <f t="shared" si="18"/>
        <v>175.30721966205834</v>
      </c>
      <c r="L196" s="144">
        <v>5.7560000000000002</v>
      </c>
      <c r="M196" s="144">
        <v>5.2080000000000002</v>
      </c>
      <c r="N196" s="15">
        <f t="shared" si="19"/>
        <v>0.54800000000000004</v>
      </c>
      <c r="O196" s="16">
        <f t="shared" si="20"/>
        <v>40.145069047286931</v>
      </c>
    </row>
    <row r="197" spans="1:15" x14ac:dyDescent="0.25">
      <c r="A197" s="51">
        <v>192</v>
      </c>
      <c r="B197" s="52">
        <v>187</v>
      </c>
      <c r="C197" s="52">
        <f t="shared" si="22"/>
        <v>-5</v>
      </c>
      <c r="D197" s="12" t="s">
        <v>168</v>
      </c>
      <c r="E197" s="14" t="s">
        <v>16</v>
      </c>
      <c r="F197" s="14">
        <v>1</v>
      </c>
      <c r="G197" s="48"/>
      <c r="H197" s="48">
        <v>13.814</v>
      </c>
      <c r="I197" s="48">
        <v>16.132000000000001</v>
      </c>
      <c r="J197" s="15">
        <f t="shared" si="21"/>
        <v>-2.3180000000000014</v>
      </c>
      <c r="K197" s="16">
        <f t="shared" si="18"/>
        <v>-14.368956112075381</v>
      </c>
      <c r="L197" s="15">
        <v>3.306</v>
      </c>
      <c r="M197" s="15">
        <v>8.4179999999999993</v>
      </c>
      <c r="N197" s="15">
        <f t="shared" si="19"/>
        <v>-5.1119999999999992</v>
      </c>
      <c r="O197" s="16">
        <f t="shared" si="20"/>
        <v>23.932242652381643</v>
      </c>
    </row>
    <row r="198" spans="1:15" x14ac:dyDescent="0.25">
      <c r="A198" s="51">
        <v>193</v>
      </c>
      <c r="B198" s="52">
        <v>185</v>
      </c>
      <c r="C198" s="52">
        <f t="shared" si="22"/>
        <v>-8</v>
      </c>
      <c r="D198" s="12" t="s">
        <v>169</v>
      </c>
      <c r="E198" s="14" t="s">
        <v>16</v>
      </c>
      <c r="F198" s="14">
        <v>1</v>
      </c>
      <c r="G198" s="48"/>
      <c r="H198" s="48">
        <v>13.397</v>
      </c>
      <c r="I198" s="48">
        <v>16.7</v>
      </c>
      <c r="J198" s="15">
        <f t="shared" si="21"/>
        <v>-3.302999999999999</v>
      </c>
      <c r="K198" s="16">
        <f t="shared" si="18"/>
        <v>-19.778443113772454</v>
      </c>
      <c r="L198" s="15">
        <v>0.152</v>
      </c>
      <c r="M198" s="15">
        <v>1.6</v>
      </c>
      <c r="N198" s="15">
        <f t="shared" si="19"/>
        <v>-1.4480000000000002</v>
      </c>
      <c r="O198" s="16">
        <f t="shared" si="20"/>
        <v>1.1345823691871313</v>
      </c>
    </row>
    <row r="199" spans="1:15" s="137" customFormat="1" x14ac:dyDescent="0.25">
      <c r="A199" s="51">
        <v>194</v>
      </c>
      <c r="B199" s="52">
        <v>190</v>
      </c>
      <c r="C199" s="52">
        <f t="shared" si="22"/>
        <v>-4</v>
      </c>
      <c r="D199" s="145" t="s">
        <v>265</v>
      </c>
      <c r="E199" s="146" t="s">
        <v>16</v>
      </c>
      <c r="F199" s="14">
        <v>1</v>
      </c>
      <c r="G199" s="48"/>
      <c r="H199" s="144">
        <v>13.138999999999999</v>
      </c>
      <c r="I199" s="144">
        <v>12.609</v>
      </c>
      <c r="J199" s="15">
        <f t="shared" si="21"/>
        <v>0.52999999999999936</v>
      </c>
      <c r="K199" s="16">
        <f t="shared" si="18"/>
        <v>4.2033468157665084</v>
      </c>
      <c r="L199" s="144">
        <v>3.278</v>
      </c>
      <c r="M199" s="144">
        <v>2.8980000000000001</v>
      </c>
      <c r="N199" s="15">
        <f t="shared" si="19"/>
        <v>0.37999999999999989</v>
      </c>
      <c r="O199" s="16">
        <f t="shared" si="20"/>
        <v>24.948626227262352</v>
      </c>
    </row>
    <row r="200" spans="1:15" s="137" customFormat="1" x14ac:dyDescent="0.25">
      <c r="A200" s="51">
        <v>195</v>
      </c>
      <c r="B200" s="52">
        <v>191</v>
      </c>
      <c r="C200" s="52">
        <f t="shared" si="22"/>
        <v>-4</v>
      </c>
      <c r="D200" s="145" t="s">
        <v>260</v>
      </c>
      <c r="E200" s="146" t="s">
        <v>16</v>
      </c>
      <c r="F200" s="14">
        <v>1</v>
      </c>
      <c r="G200" s="48"/>
      <c r="H200" s="144">
        <v>12.097</v>
      </c>
      <c r="I200" s="144">
        <v>11.66</v>
      </c>
      <c r="J200" s="15">
        <f t="shared" si="21"/>
        <v>0.43699999999999939</v>
      </c>
      <c r="K200" s="16">
        <f t="shared" si="18"/>
        <v>3.7478559176672377</v>
      </c>
      <c r="L200" s="144">
        <v>0</v>
      </c>
      <c r="M200" s="144">
        <v>0</v>
      </c>
      <c r="N200" s="15">
        <f t="shared" si="19"/>
        <v>0</v>
      </c>
      <c r="O200" s="16">
        <f t="shared" si="20"/>
        <v>0</v>
      </c>
    </row>
    <row r="201" spans="1:15" x14ac:dyDescent="0.25">
      <c r="A201" s="51">
        <v>196</v>
      </c>
      <c r="B201" s="52">
        <v>202</v>
      </c>
      <c r="C201" s="52">
        <f t="shared" si="22"/>
        <v>6</v>
      </c>
      <c r="D201" s="12" t="s">
        <v>170</v>
      </c>
      <c r="E201" s="14" t="s">
        <v>16</v>
      </c>
      <c r="F201" s="14">
        <v>1</v>
      </c>
      <c r="G201" s="48"/>
      <c r="H201" s="48">
        <v>11.930999999999999</v>
      </c>
      <c r="I201" s="48">
        <v>3.5779999999999998</v>
      </c>
      <c r="J201" s="15">
        <f t="shared" si="21"/>
        <v>8.3529999999999998</v>
      </c>
      <c r="K201" s="16">
        <f t="shared" si="18"/>
        <v>233.45444382336501</v>
      </c>
      <c r="L201" s="15">
        <v>-0.30299999999999999</v>
      </c>
      <c r="M201" s="15">
        <v>0.30499999999999999</v>
      </c>
      <c r="N201" s="15">
        <f t="shared" si="19"/>
        <v>-0.60799999999999998</v>
      </c>
      <c r="O201" s="16">
        <f t="shared" si="20"/>
        <v>-2.5396027156147851</v>
      </c>
    </row>
    <row r="202" spans="1:15" x14ac:dyDescent="0.25">
      <c r="A202" s="51">
        <v>197</v>
      </c>
      <c r="B202" s="52">
        <v>198</v>
      </c>
      <c r="C202" s="52">
        <f t="shared" si="22"/>
        <v>1</v>
      </c>
      <c r="D202" s="12" t="s">
        <v>171</v>
      </c>
      <c r="E202" s="14" t="s">
        <v>16</v>
      </c>
      <c r="F202" s="14">
        <v>3</v>
      </c>
      <c r="G202" s="48"/>
      <c r="H202" s="48">
        <v>11.775</v>
      </c>
      <c r="I202" s="48">
        <v>6.6970000000000001</v>
      </c>
      <c r="J202" s="15">
        <f t="shared" si="21"/>
        <v>5.0780000000000003</v>
      </c>
      <c r="K202" s="16">
        <f t="shared" si="18"/>
        <v>75.82499626698521</v>
      </c>
      <c r="L202" s="15">
        <v>0.36899999999999999</v>
      </c>
      <c r="M202" s="15">
        <v>9.6000000000000002E-2</v>
      </c>
      <c r="N202" s="15">
        <f t="shared" si="19"/>
        <v>0.27300000000000002</v>
      </c>
      <c r="O202" s="16">
        <f t="shared" si="20"/>
        <v>3.1337579617834392</v>
      </c>
    </row>
    <row r="203" spans="1:15" s="137" customFormat="1" x14ac:dyDescent="0.25">
      <c r="A203" s="51">
        <v>198</v>
      </c>
      <c r="B203" s="52">
        <v>192</v>
      </c>
      <c r="C203" s="52">
        <f t="shared" si="22"/>
        <v>-6</v>
      </c>
      <c r="D203" s="145" t="s">
        <v>263</v>
      </c>
      <c r="E203" s="146" t="s">
        <v>16</v>
      </c>
      <c r="F203" s="14">
        <v>1</v>
      </c>
      <c r="G203" s="48"/>
      <c r="H203" s="144">
        <v>11.62</v>
      </c>
      <c r="I203" s="144">
        <v>11.516999999999999</v>
      </c>
      <c r="J203" s="15">
        <f t="shared" si="21"/>
        <v>0.10299999999999976</v>
      </c>
      <c r="K203" s="16">
        <f t="shared" si="18"/>
        <v>0.89433012069115136</v>
      </c>
      <c r="L203" s="144">
        <v>-0.251</v>
      </c>
      <c r="M203" s="144">
        <v>-1.4370000000000001</v>
      </c>
      <c r="N203" s="15">
        <f t="shared" si="19"/>
        <v>1.1859999999999999</v>
      </c>
      <c r="O203" s="16">
        <f t="shared" si="20"/>
        <v>-2.1600688468158351</v>
      </c>
    </row>
    <row r="204" spans="1:15" x14ac:dyDescent="0.25">
      <c r="A204" s="51">
        <v>199</v>
      </c>
      <c r="B204" s="52">
        <v>196</v>
      </c>
      <c r="C204" s="52">
        <f t="shared" si="22"/>
        <v>-3</v>
      </c>
      <c r="D204" s="12" t="s">
        <v>211</v>
      </c>
      <c r="E204" s="14" t="s">
        <v>55</v>
      </c>
      <c r="F204" s="14">
        <v>4</v>
      </c>
      <c r="G204" s="48"/>
      <c r="H204" s="48">
        <v>10.930999999999999</v>
      </c>
      <c r="I204" s="48">
        <v>8.9870000000000001</v>
      </c>
      <c r="J204" s="15">
        <f t="shared" si="21"/>
        <v>1.9439999999999991</v>
      </c>
      <c r="K204" s="16">
        <f t="shared" si="18"/>
        <v>21.631245131857114</v>
      </c>
      <c r="L204" s="15">
        <v>0.73599999999999999</v>
      </c>
      <c r="M204" s="15">
        <v>1.226</v>
      </c>
      <c r="N204" s="15">
        <f t="shared" si="19"/>
        <v>-0.49</v>
      </c>
      <c r="O204" s="16">
        <f t="shared" si="20"/>
        <v>6.7331442685939074</v>
      </c>
    </row>
    <row r="205" spans="1:15" x14ac:dyDescent="0.25">
      <c r="A205" s="51">
        <v>200</v>
      </c>
      <c r="B205" s="52">
        <v>195</v>
      </c>
      <c r="C205" s="52">
        <f t="shared" si="22"/>
        <v>-5</v>
      </c>
      <c r="D205" s="12" t="s">
        <v>172</v>
      </c>
      <c r="E205" s="14" t="s">
        <v>30</v>
      </c>
      <c r="F205" s="14">
        <v>1</v>
      </c>
      <c r="G205" s="48"/>
      <c r="H205" s="48">
        <v>10.18</v>
      </c>
      <c r="I205" s="48">
        <v>9.8079999999999998</v>
      </c>
      <c r="J205" s="15">
        <f t="shared" si="21"/>
        <v>0.37199999999999989</v>
      </c>
      <c r="K205" s="16">
        <f t="shared" si="18"/>
        <v>3.7928221859706355</v>
      </c>
      <c r="L205" s="15">
        <v>-2.1789999999999998</v>
      </c>
      <c r="M205" s="15">
        <v>1.9E-2</v>
      </c>
      <c r="N205" s="15">
        <f t="shared" si="19"/>
        <v>-2.198</v>
      </c>
      <c r="O205" s="16">
        <f t="shared" si="20"/>
        <v>-21.404715127701373</v>
      </c>
    </row>
    <row r="206" spans="1:15" x14ac:dyDescent="0.25">
      <c r="A206" s="51">
        <v>201</v>
      </c>
      <c r="B206" s="52">
        <v>174</v>
      </c>
      <c r="C206" s="52">
        <f t="shared" si="22"/>
        <v>-27</v>
      </c>
      <c r="D206" s="12" t="s">
        <v>173</v>
      </c>
      <c r="E206" s="14" t="s">
        <v>16</v>
      </c>
      <c r="F206" s="14">
        <v>1</v>
      </c>
      <c r="G206" s="48"/>
      <c r="H206" s="48">
        <v>10.077999999999999</v>
      </c>
      <c r="I206" s="48">
        <v>20.359000000000002</v>
      </c>
      <c r="J206" s="15">
        <f t="shared" si="21"/>
        <v>-10.281000000000002</v>
      </c>
      <c r="K206" s="16">
        <f t="shared" si="18"/>
        <v>-50.498551009381607</v>
      </c>
      <c r="L206" s="15">
        <v>-0.121</v>
      </c>
      <c r="M206" s="15">
        <v>-5.25</v>
      </c>
      <c r="N206" s="15">
        <f t="shared" si="19"/>
        <v>5.1289999999999996</v>
      </c>
      <c r="O206" s="16">
        <f t="shared" si="20"/>
        <v>-1.2006350466362374</v>
      </c>
    </row>
    <row r="207" spans="1:15" s="137" customFormat="1" x14ac:dyDescent="0.25">
      <c r="A207" s="51">
        <v>202</v>
      </c>
      <c r="B207" s="52">
        <v>193</v>
      </c>
      <c r="C207" s="52">
        <f t="shared" si="22"/>
        <v>-9</v>
      </c>
      <c r="D207" s="145" t="s">
        <v>253</v>
      </c>
      <c r="E207" s="146" t="s">
        <v>16</v>
      </c>
      <c r="F207" s="14">
        <v>1</v>
      </c>
      <c r="G207" s="48"/>
      <c r="H207" s="144">
        <v>10.016</v>
      </c>
      <c r="I207" s="144">
        <v>10.553000000000001</v>
      </c>
      <c r="J207" s="15">
        <f t="shared" si="21"/>
        <v>-0.53700000000000081</v>
      </c>
      <c r="K207" s="16">
        <f t="shared" si="18"/>
        <v>-5.088600397991101</v>
      </c>
      <c r="L207" s="144">
        <v>1.3819999999999999</v>
      </c>
      <c r="M207" s="144">
        <v>-1.2749999999999999</v>
      </c>
      <c r="N207" s="15">
        <f t="shared" si="19"/>
        <v>2.657</v>
      </c>
      <c r="O207" s="16">
        <f t="shared" si="20"/>
        <v>13.797923322683705</v>
      </c>
    </row>
    <row r="208" spans="1:15" x14ac:dyDescent="0.25">
      <c r="A208" s="51">
        <v>203</v>
      </c>
      <c r="B208" s="52">
        <v>197</v>
      </c>
      <c r="C208" s="52">
        <f t="shared" si="22"/>
        <v>-6</v>
      </c>
      <c r="D208" s="12" t="s">
        <v>183</v>
      </c>
      <c r="E208" s="14" t="s">
        <v>16</v>
      </c>
      <c r="F208" s="14">
        <v>1</v>
      </c>
      <c r="G208" s="48"/>
      <c r="H208" s="48">
        <v>9.94</v>
      </c>
      <c r="I208" s="48">
        <v>8.0069999999999997</v>
      </c>
      <c r="J208" s="172">
        <f t="shared" si="21"/>
        <v>1.9329999999999998</v>
      </c>
      <c r="K208" s="16">
        <f t="shared" si="18"/>
        <v>24.141376295741225</v>
      </c>
      <c r="L208" s="15">
        <v>4.9210000000000003</v>
      </c>
      <c r="M208" s="15">
        <v>1.655</v>
      </c>
      <c r="N208" s="15">
        <f t="shared" si="19"/>
        <v>3.266</v>
      </c>
      <c r="O208" s="16">
        <f t="shared" si="20"/>
        <v>49.507042253521135</v>
      </c>
    </row>
    <row r="209" spans="1:15" x14ac:dyDescent="0.25">
      <c r="A209" s="56"/>
      <c r="B209" s="56"/>
      <c r="C209" s="56"/>
      <c r="D209" s="8" t="s">
        <v>238</v>
      </c>
      <c r="E209" s="57"/>
      <c r="F209" s="57">
        <f>SUM(F4:F208)</f>
        <v>398</v>
      </c>
      <c r="G209" s="58"/>
      <c r="H209" s="59">
        <f>SUM(H4:H208)</f>
        <v>50073.447238000044</v>
      </c>
      <c r="I209" s="59">
        <f>SUM(I4:I208)</f>
        <v>53529.561238000031</v>
      </c>
      <c r="J209" s="172">
        <f t="shared" si="21"/>
        <v>-3456.1139999999868</v>
      </c>
      <c r="K209" s="172">
        <f t="shared" si="18"/>
        <v>-6.4564586745510866</v>
      </c>
      <c r="L209" s="59">
        <f>SUM(L4:L208)</f>
        <v>2986.2119999999991</v>
      </c>
      <c r="M209" s="59">
        <f>SUM(M4:M208)</f>
        <v>3631.5139999999983</v>
      </c>
      <c r="N209" s="59">
        <f>SUM(N4:N208)</f>
        <v>-645.30199999999979</v>
      </c>
      <c r="O209" s="60">
        <f t="shared" ref="O209" si="23">L209*100/H209</f>
        <v>5.9636637074465373</v>
      </c>
    </row>
    <row r="211" spans="1:15" x14ac:dyDescent="0.25">
      <c r="A211" s="187" t="s">
        <v>201</v>
      </c>
      <c r="B211" s="187"/>
      <c r="C211" s="187"/>
      <c r="D211" s="187"/>
      <c r="E211" s="187"/>
      <c r="F211" s="187"/>
      <c r="G211" s="187"/>
      <c r="H211" s="187"/>
      <c r="I211" s="187"/>
      <c r="J211" s="187"/>
      <c r="K211" s="187"/>
      <c r="L211" s="187"/>
      <c r="M211" s="187"/>
      <c r="N211" s="187"/>
      <c r="O211" s="187"/>
    </row>
    <row r="212" spans="1:15" x14ac:dyDescent="0.25">
      <c r="A212" s="187"/>
      <c r="B212" s="187"/>
      <c r="C212" s="187"/>
      <c r="D212" s="187"/>
      <c r="E212" s="187"/>
      <c r="F212" s="187"/>
      <c r="G212" s="187"/>
      <c r="H212" s="187"/>
      <c r="I212" s="187"/>
      <c r="J212" s="187"/>
      <c r="K212" s="187"/>
      <c r="L212" s="187"/>
      <c r="M212" s="187"/>
      <c r="N212" s="187"/>
      <c r="O212" s="187"/>
    </row>
    <row r="213" spans="1:15" x14ac:dyDescent="0.25">
      <c r="A213" s="186" t="s">
        <v>202</v>
      </c>
      <c r="B213" s="186"/>
      <c r="C213" s="186"/>
      <c r="D213" s="186"/>
      <c r="E213" s="186"/>
      <c r="F213" s="186"/>
      <c r="G213" s="186"/>
      <c r="H213" s="186"/>
      <c r="I213" s="186"/>
    </row>
    <row r="214" spans="1:15" x14ac:dyDescent="0.25">
      <c r="A214" s="186" t="s">
        <v>239</v>
      </c>
      <c r="B214" s="186"/>
      <c r="C214" s="186"/>
      <c r="D214" s="186"/>
      <c r="E214" s="186"/>
      <c r="F214" s="186"/>
      <c r="G214" s="186"/>
      <c r="H214" s="186"/>
      <c r="I214" s="186"/>
      <c r="M214" s="39"/>
    </row>
    <row r="216" spans="1:15" x14ac:dyDescent="0.25">
      <c r="I216" s="39"/>
    </row>
  </sheetData>
  <autoFilter ref="A2:O209"/>
  <mergeCells count="14">
    <mergeCell ref="A213:I213"/>
    <mergeCell ref="A214:I214"/>
    <mergeCell ref="A211:O212"/>
    <mergeCell ref="A1:C1"/>
    <mergeCell ref="D1:D2"/>
    <mergeCell ref="E1:E2"/>
    <mergeCell ref="F1:F2"/>
    <mergeCell ref="H1:K1"/>
    <mergeCell ref="L1:N1"/>
    <mergeCell ref="G1:G2"/>
    <mergeCell ref="O1:O2"/>
    <mergeCell ref="A3:A6"/>
    <mergeCell ref="B3:B6"/>
    <mergeCell ref="C3:C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I26" sqref="I26"/>
    </sheetView>
  </sheetViews>
  <sheetFormatPr defaultRowHeight="15" x14ac:dyDescent="0.25"/>
  <cols>
    <col min="2" max="2" width="35.5703125" customWidth="1"/>
    <col min="3" max="3" width="19.28515625" customWidth="1"/>
    <col min="8" max="8" width="14.140625" customWidth="1"/>
  </cols>
  <sheetData>
    <row r="1" spans="1:7" ht="28.5" customHeight="1" x14ac:dyDescent="0.25">
      <c r="A1" s="190" t="s">
        <v>174</v>
      </c>
      <c r="B1" s="190" t="s">
        <v>1</v>
      </c>
      <c r="C1" s="190" t="s">
        <v>2</v>
      </c>
      <c r="D1" s="190" t="s">
        <v>229</v>
      </c>
      <c r="E1" s="190"/>
      <c r="F1" s="190" t="s">
        <v>8</v>
      </c>
      <c r="G1" s="190"/>
    </row>
    <row r="2" spans="1:7" ht="30" x14ac:dyDescent="0.25">
      <c r="A2" s="198"/>
      <c r="B2" s="198"/>
      <c r="C2" s="198"/>
      <c r="D2" s="6" t="s">
        <v>6</v>
      </c>
      <c r="E2" s="6" t="s">
        <v>175</v>
      </c>
      <c r="F2" s="6" t="s">
        <v>176</v>
      </c>
      <c r="G2" s="6" t="s">
        <v>177</v>
      </c>
    </row>
    <row r="3" spans="1:7" x14ac:dyDescent="0.25">
      <c r="A3" s="7">
        <v>1</v>
      </c>
      <c r="B3" s="8" t="s">
        <v>22</v>
      </c>
      <c r="C3" s="9" t="s">
        <v>16</v>
      </c>
      <c r="D3" s="10">
        <v>1751</v>
      </c>
      <c r="E3" s="10">
        <v>1292.068</v>
      </c>
      <c r="F3" s="10">
        <v>458.93200000000002</v>
      </c>
      <c r="G3" s="11">
        <v>35.519183200884164</v>
      </c>
    </row>
    <row r="4" spans="1:7" x14ac:dyDescent="0.25">
      <c r="A4" s="7">
        <v>2</v>
      </c>
      <c r="B4" s="8" t="s">
        <v>25</v>
      </c>
      <c r="C4" s="9" t="s">
        <v>16</v>
      </c>
      <c r="D4" s="10">
        <v>1192.059</v>
      </c>
      <c r="E4" s="10">
        <v>783.6</v>
      </c>
      <c r="F4" s="10">
        <v>408.459</v>
      </c>
      <c r="G4" s="11">
        <v>52.12595712098009</v>
      </c>
    </row>
    <row r="5" spans="1:7" x14ac:dyDescent="0.25">
      <c r="A5" s="7">
        <v>3</v>
      </c>
      <c r="B5" s="8" t="s">
        <v>38</v>
      </c>
      <c r="C5" s="9" t="s">
        <v>16</v>
      </c>
      <c r="D5" s="10">
        <v>598.721</v>
      </c>
      <c r="E5" s="10">
        <v>275.45499999999998</v>
      </c>
      <c r="F5" s="10">
        <v>323.26600000000002</v>
      </c>
      <c r="G5" s="11">
        <v>117.35710007079196</v>
      </c>
    </row>
    <row r="6" spans="1:7" x14ac:dyDescent="0.25">
      <c r="A6" s="7">
        <v>4</v>
      </c>
      <c r="B6" s="8" t="s">
        <v>271</v>
      </c>
      <c r="C6" s="9" t="s">
        <v>16</v>
      </c>
      <c r="D6" s="179">
        <v>685.8</v>
      </c>
      <c r="E6" s="179">
        <v>411.6</v>
      </c>
      <c r="F6" s="179">
        <f>D6-E6</f>
        <v>274.19999999999993</v>
      </c>
      <c r="G6" s="11">
        <v>67</v>
      </c>
    </row>
    <row r="7" spans="1:7" x14ac:dyDescent="0.25">
      <c r="A7" s="7">
        <v>5</v>
      </c>
      <c r="B7" s="12" t="s">
        <v>44</v>
      </c>
      <c r="C7" s="9" t="s">
        <v>16</v>
      </c>
      <c r="D7" s="10">
        <v>451.93900000000002</v>
      </c>
      <c r="E7" s="10">
        <v>220.55699999999999</v>
      </c>
      <c r="F7" s="10">
        <v>231.38200000000001</v>
      </c>
      <c r="G7" s="11">
        <v>104.90802831014206</v>
      </c>
    </row>
    <row r="8" spans="1:7" x14ac:dyDescent="0.25">
      <c r="A8" s="7">
        <v>6</v>
      </c>
      <c r="B8" s="8" t="s">
        <v>35</v>
      </c>
      <c r="C8" s="9" t="s">
        <v>16</v>
      </c>
      <c r="D8" s="10">
        <v>687.24199999999996</v>
      </c>
      <c r="E8" s="10">
        <v>484.1</v>
      </c>
      <c r="F8" s="10">
        <v>203.142</v>
      </c>
      <c r="G8" s="11">
        <v>41.962817599669492</v>
      </c>
    </row>
    <row r="9" spans="1:7" x14ac:dyDescent="0.25">
      <c r="A9" s="7">
        <v>7</v>
      </c>
      <c r="B9" s="13" t="s">
        <v>61</v>
      </c>
      <c r="C9" s="14" t="s">
        <v>16</v>
      </c>
      <c r="D9" s="15">
        <v>187.7</v>
      </c>
      <c r="E9" s="15">
        <v>0</v>
      </c>
      <c r="F9" s="15">
        <f>D9-E9</f>
        <v>187.7</v>
      </c>
      <c r="G9" s="16"/>
    </row>
    <row r="10" spans="1:7" x14ac:dyDescent="0.25">
      <c r="A10" s="7">
        <v>8</v>
      </c>
      <c r="B10" s="12" t="s">
        <v>63</v>
      </c>
      <c r="C10" s="14" t="s">
        <v>27</v>
      </c>
      <c r="D10" s="15">
        <v>185.8</v>
      </c>
      <c r="E10" s="15">
        <v>0</v>
      </c>
      <c r="F10" s="15">
        <f>D10-E10</f>
        <v>185.8</v>
      </c>
      <c r="G10" s="17"/>
    </row>
    <row r="11" spans="1:7" x14ac:dyDescent="0.25">
      <c r="A11" s="7">
        <v>9</v>
      </c>
      <c r="B11" s="12" t="s">
        <v>48</v>
      </c>
      <c r="C11" s="14" t="s">
        <v>16</v>
      </c>
      <c r="D11" s="10">
        <v>295.16399999999999</v>
      </c>
      <c r="E11" s="10">
        <v>121.81100000000001</v>
      </c>
      <c r="F11" s="10">
        <f>D11-E11</f>
        <v>173.35299999999998</v>
      </c>
      <c r="G11" s="18">
        <f t="shared" ref="G11" si="0">D11*100/E11-100</f>
        <v>142.31309159271328</v>
      </c>
    </row>
    <row r="12" spans="1:7" x14ac:dyDescent="0.25">
      <c r="A12" s="180">
        <v>10</v>
      </c>
      <c r="B12" s="12" t="s">
        <v>62</v>
      </c>
      <c r="C12" s="14" t="s">
        <v>16</v>
      </c>
      <c r="D12" s="15">
        <v>186.26400000000001</v>
      </c>
      <c r="E12" s="15">
        <v>48</v>
      </c>
      <c r="F12" s="15">
        <v>138.26400000000001</v>
      </c>
      <c r="G12" s="17">
        <v>288.05</v>
      </c>
    </row>
    <row r="13" spans="1:7" s="137" customFormat="1" x14ac:dyDescent="0.25">
      <c r="A13" s="180">
        <v>11</v>
      </c>
      <c r="B13" s="12" t="s">
        <v>64</v>
      </c>
      <c r="C13" s="9" t="s">
        <v>37</v>
      </c>
      <c r="D13" s="179">
        <v>373.6</v>
      </c>
      <c r="E13" s="179">
        <v>265.7</v>
      </c>
      <c r="F13" s="172">
        <f>D13-E13</f>
        <v>107.90000000000003</v>
      </c>
      <c r="G13" s="16">
        <f t="shared" ref="G13" si="1">D13*100/E13-100</f>
        <v>40.609710199473085</v>
      </c>
    </row>
    <row r="14" spans="1:7" s="137" customFormat="1" x14ac:dyDescent="0.25">
      <c r="A14" s="180">
        <v>12</v>
      </c>
      <c r="B14" s="12" t="s">
        <v>273</v>
      </c>
      <c r="C14" s="14" t="s">
        <v>268</v>
      </c>
      <c r="D14" s="179">
        <v>231.7</v>
      </c>
      <c r="E14" s="179">
        <v>128.69999999999999</v>
      </c>
      <c r="F14" s="172">
        <f>D14-E14</f>
        <v>103</v>
      </c>
      <c r="G14" s="16">
        <f>D14*100/E14-100</f>
        <v>80.031080031080052</v>
      </c>
    </row>
    <row r="15" spans="1:7" x14ac:dyDescent="0.25">
      <c r="A15" s="180">
        <v>13</v>
      </c>
      <c r="B15" s="8" t="s">
        <v>39</v>
      </c>
      <c r="C15" s="9" t="s">
        <v>24</v>
      </c>
      <c r="D15" s="10">
        <v>593.98599999999999</v>
      </c>
      <c r="E15" s="10">
        <v>491.04700000000003</v>
      </c>
      <c r="F15" s="10">
        <v>102.93899999999999</v>
      </c>
      <c r="G15" s="11">
        <v>20.963166458607834</v>
      </c>
    </row>
    <row r="16" spans="1:7" x14ac:dyDescent="0.25">
      <c r="A16" s="180">
        <v>14</v>
      </c>
      <c r="B16" s="8" t="s">
        <v>20</v>
      </c>
      <c r="C16" s="9" t="s">
        <v>16</v>
      </c>
      <c r="D16" s="10">
        <v>3677.8</v>
      </c>
      <c r="E16" s="10">
        <v>3581</v>
      </c>
      <c r="F16" s="10">
        <f>D16-E16</f>
        <v>96.800000000000182</v>
      </c>
      <c r="G16" s="18">
        <f>D16*100/E16-100</f>
        <v>2.7031555431443763</v>
      </c>
    </row>
    <row r="17" spans="1:7" x14ac:dyDescent="0.25">
      <c r="A17" s="180">
        <v>15</v>
      </c>
      <c r="B17" s="8" t="s">
        <v>43</v>
      </c>
      <c r="C17" s="9" t="s">
        <v>37</v>
      </c>
      <c r="D17" s="10">
        <v>477.834</v>
      </c>
      <c r="E17" s="10">
        <v>383</v>
      </c>
      <c r="F17" s="10">
        <v>94.834000000000003</v>
      </c>
      <c r="G17" s="11">
        <v>24.760835509138381</v>
      </c>
    </row>
    <row r="18" spans="1:7" x14ac:dyDescent="0.25">
      <c r="A18" s="180">
        <v>16</v>
      </c>
      <c r="B18" s="12" t="s">
        <v>46</v>
      </c>
      <c r="C18" s="9" t="s">
        <v>37</v>
      </c>
      <c r="D18" s="10">
        <v>343.303</v>
      </c>
      <c r="E18" s="10">
        <v>250.2</v>
      </c>
      <c r="F18" s="10">
        <v>93.102999999999994</v>
      </c>
      <c r="G18" s="11">
        <v>37.211430855315747</v>
      </c>
    </row>
    <row r="19" spans="1:7" x14ac:dyDescent="0.25">
      <c r="A19" s="180">
        <v>17</v>
      </c>
      <c r="B19" s="12" t="s">
        <v>50</v>
      </c>
      <c r="C19" s="14" t="s">
        <v>16</v>
      </c>
      <c r="D19" s="15">
        <v>287.87799999999999</v>
      </c>
      <c r="E19" s="15">
        <v>199</v>
      </c>
      <c r="F19" s="16">
        <f>D19-E19</f>
        <v>88.877999999999986</v>
      </c>
      <c r="G19" s="16">
        <f>D19*100/E19-100</f>
        <v>44.662311557788939</v>
      </c>
    </row>
    <row r="20" spans="1:7" x14ac:dyDescent="0.25">
      <c r="A20" s="180">
        <v>18</v>
      </c>
      <c r="B20" s="8" t="s">
        <v>26</v>
      </c>
      <c r="C20" s="9" t="s">
        <v>27</v>
      </c>
      <c r="D20" s="10">
        <v>1154.424</v>
      </c>
      <c r="E20" s="10">
        <v>1073.8130000000001</v>
      </c>
      <c r="F20" s="10">
        <v>80.611000000000004</v>
      </c>
      <c r="G20" s="11">
        <v>7.5069867844773723</v>
      </c>
    </row>
    <row r="21" spans="1:7" x14ac:dyDescent="0.25">
      <c r="A21" s="180">
        <v>19</v>
      </c>
      <c r="B21" s="8" t="s">
        <v>53</v>
      </c>
      <c r="C21" s="9" t="s">
        <v>16</v>
      </c>
      <c r="D21" s="10">
        <v>228</v>
      </c>
      <c r="E21" s="10">
        <v>167.8</v>
      </c>
      <c r="F21" s="10">
        <f>D21-E21</f>
        <v>60.199999999999989</v>
      </c>
      <c r="G21" s="18">
        <f>D21*100/E21-100</f>
        <v>35.876042908224065</v>
      </c>
    </row>
    <row r="22" spans="1:7" x14ac:dyDescent="0.25">
      <c r="A22" s="180">
        <v>20</v>
      </c>
      <c r="B22" s="12" t="s">
        <v>45</v>
      </c>
      <c r="C22" s="9" t="s">
        <v>16</v>
      </c>
      <c r="D22" s="10">
        <v>384.5</v>
      </c>
      <c r="E22" s="10">
        <v>327.9</v>
      </c>
      <c r="F22" s="10">
        <f>D22-E22</f>
        <v>56.600000000000023</v>
      </c>
      <c r="G22" s="18">
        <f t="shared" ref="G22" si="2">D22*100/E22-100</f>
        <v>17.261360170783789</v>
      </c>
    </row>
    <row r="23" spans="1:7" x14ac:dyDescent="0.25">
      <c r="A23" s="180">
        <v>21</v>
      </c>
      <c r="B23" s="8" t="s">
        <v>114</v>
      </c>
      <c r="C23" s="9" t="s">
        <v>16</v>
      </c>
      <c r="D23" s="10">
        <v>52.564</v>
      </c>
      <c r="E23" s="10">
        <v>4.4269999999999996</v>
      </c>
      <c r="F23" s="10">
        <v>48.137</v>
      </c>
      <c r="G23" s="11">
        <v>1087.3503501242376</v>
      </c>
    </row>
    <row r="24" spans="1:7" x14ac:dyDescent="0.25">
      <c r="A24" s="180">
        <v>22</v>
      </c>
      <c r="B24" s="19" t="s">
        <v>18</v>
      </c>
      <c r="C24" s="9" t="s">
        <v>16</v>
      </c>
      <c r="D24" s="10">
        <v>2890.1</v>
      </c>
      <c r="E24" s="10">
        <v>2845.9</v>
      </c>
      <c r="F24" s="10">
        <f>D24-E24</f>
        <v>44.199999999999818</v>
      </c>
      <c r="G24" s="18">
        <f>D24*100/E24-100</f>
        <v>1.5531114937278119</v>
      </c>
    </row>
    <row r="25" spans="1:7" x14ac:dyDescent="0.25">
      <c r="A25" s="180">
        <v>23</v>
      </c>
      <c r="B25" s="8" t="s">
        <v>77</v>
      </c>
      <c r="C25" s="9" t="s">
        <v>16</v>
      </c>
      <c r="D25" s="10">
        <v>110.911</v>
      </c>
      <c r="E25" s="10">
        <v>68.400000000000006</v>
      </c>
      <c r="F25" s="10">
        <v>42.511000000000003</v>
      </c>
      <c r="G25" s="11">
        <v>62.150584795321642</v>
      </c>
    </row>
    <row r="26" spans="1:7" x14ac:dyDescent="0.25">
      <c r="A26" s="180">
        <v>24</v>
      </c>
      <c r="B26" s="12" t="s">
        <v>58</v>
      </c>
      <c r="C26" s="14" t="s">
        <v>16</v>
      </c>
      <c r="D26" s="15">
        <v>218.14599999999999</v>
      </c>
      <c r="E26" s="15">
        <v>176.87700000000001</v>
      </c>
      <c r="F26" s="10">
        <v>41.268999999999998</v>
      </c>
      <c r="G26" s="11">
        <v>23.332032994679921</v>
      </c>
    </row>
    <row r="27" spans="1:7" x14ac:dyDescent="0.25">
      <c r="A27" s="180">
        <v>25</v>
      </c>
      <c r="B27" s="8" t="s">
        <v>101</v>
      </c>
      <c r="C27" s="9" t="s">
        <v>16</v>
      </c>
      <c r="D27" s="10">
        <v>66.733999999999995</v>
      </c>
      <c r="E27" s="10">
        <v>30.152000000000001</v>
      </c>
      <c r="F27" s="10">
        <v>36.582000000000001</v>
      </c>
      <c r="G27" s="11">
        <v>121.32528522154418</v>
      </c>
    </row>
    <row r="28" spans="1:7" x14ac:dyDescent="0.25">
      <c r="A28" s="180">
        <v>26</v>
      </c>
      <c r="B28" s="8" t="s">
        <v>56</v>
      </c>
      <c r="C28" s="9" t="s">
        <v>16</v>
      </c>
      <c r="D28" s="10">
        <v>219.554</v>
      </c>
      <c r="E28" s="10">
        <v>189.8</v>
      </c>
      <c r="F28" s="10">
        <v>29.754000000000001</v>
      </c>
      <c r="G28" s="11">
        <v>15.676501580611168</v>
      </c>
    </row>
    <row r="29" spans="1:7" x14ac:dyDescent="0.25">
      <c r="A29" s="180">
        <v>27</v>
      </c>
      <c r="B29" s="8" t="s">
        <v>87</v>
      </c>
      <c r="C29" s="9" t="s">
        <v>16</v>
      </c>
      <c r="D29" s="10">
        <v>85.54</v>
      </c>
      <c r="E29" s="10">
        <v>56.360999999999997</v>
      </c>
      <c r="F29" s="10">
        <v>29.178999999999998</v>
      </c>
      <c r="G29" s="11">
        <v>51.771615123933209</v>
      </c>
    </row>
    <row r="30" spans="1:7" x14ac:dyDescent="0.25">
      <c r="A30" s="180">
        <v>28</v>
      </c>
      <c r="B30" s="8" t="s">
        <v>104</v>
      </c>
      <c r="C30" s="9" t="s">
        <v>16</v>
      </c>
      <c r="D30" s="10">
        <v>60.875</v>
      </c>
      <c r="E30" s="10">
        <v>33.200000000000003</v>
      </c>
      <c r="F30" s="10">
        <v>27.675000000000001</v>
      </c>
      <c r="G30" s="11">
        <v>83.358433734939766</v>
      </c>
    </row>
    <row r="31" spans="1:7" x14ac:dyDescent="0.25">
      <c r="A31" s="180">
        <v>29</v>
      </c>
      <c r="B31" s="12" t="s">
        <v>65</v>
      </c>
      <c r="C31" s="14" t="s">
        <v>16</v>
      </c>
      <c r="D31" s="15">
        <v>173.2</v>
      </c>
      <c r="E31" s="15">
        <v>145.9</v>
      </c>
      <c r="F31" s="15">
        <f>D31-E31</f>
        <v>27.299999999999983</v>
      </c>
      <c r="G31" s="20">
        <f>D31*100/E31-100</f>
        <v>18.711446196024667</v>
      </c>
    </row>
    <row r="32" spans="1:7" x14ac:dyDescent="0.25">
      <c r="A32" s="180">
        <v>30</v>
      </c>
      <c r="B32" s="8" t="s">
        <v>83</v>
      </c>
      <c r="C32" s="9" t="s">
        <v>16</v>
      </c>
      <c r="D32" s="10">
        <v>95.718999999999994</v>
      </c>
      <c r="E32" s="10">
        <v>73.2</v>
      </c>
      <c r="F32" s="10">
        <v>22.518999999999998</v>
      </c>
      <c r="G32" s="11">
        <v>30.763661202185794</v>
      </c>
    </row>
    <row r="33" spans="1:7" ht="31.5" customHeight="1" x14ac:dyDescent="0.25">
      <c r="A33" s="197"/>
      <c r="B33" s="197"/>
      <c r="C33" s="197"/>
      <c r="D33" s="197"/>
      <c r="E33" s="197"/>
      <c r="F33" s="197"/>
      <c r="G33" s="197"/>
    </row>
  </sheetData>
  <mergeCells count="6">
    <mergeCell ref="A33:G33"/>
    <mergeCell ref="D1:E1"/>
    <mergeCell ref="F1:G1"/>
    <mergeCell ref="A1:A2"/>
    <mergeCell ref="B1:B2"/>
    <mergeCell ref="C1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E1" sqref="E1"/>
    </sheetView>
  </sheetViews>
  <sheetFormatPr defaultRowHeight="15" x14ac:dyDescent="0.25"/>
  <cols>
    <col min="1" max="1" width="10.5703125" customWidth="1"/>
    <col min="2" max="2" width="36.85546875" customWidth="1"/>
    <col min="3" max="3" width="15" customWidth="1"/>
    <col min="4" max="4" width="12.42578125" customWidth="1"/>
    <col min="5" max="5" width="12.5703125" customWidth="1"/>
    <col min="6" max="6" width="12" customWidth="1"/>
  </cols>
  <sheetData>
    <row r="1" spans="1:7" ht="60" x14ac:dyDescent="0.25">
      <c r="A1" s="6" t="s">
        <v>174</v>
      </c>
      <c r="B1" s="6" t="s">
        <v>1</v>
      </c>
      <c r="C1" s="6" t="s">
        <v>2</v>
      </c>
      <c r="D1" s="6" t="s">
        <v>226</v>
      </c>
      <c r="E1" s="6" t="s">
        <v>227</v>
      </c>
      <c r="F1" s="6" t="s">
        <v>228</v>
      </c>
    </row>
    <row r="2" spans="1:7" x14ac:dyDescent="0.25">
      <c r="A2" s="47">
        <v>1</v>
      </c>
      <c r="B2" s="35" t="s">
        <v>184</v>
      </c>
      <c r="C2" s="33" t="s">
        <v>16</v>
      </c>
      <c r="D2" s="34">
        <v>467.7</v>
      </c>
      <c r="E2" s="34">
        <v>645</v>
      </c>
      <c r="F2" s="34">
        <f t="shared" ref="F2" si="0">D2-E2</f>
        <v>-177.3</v>
      </c>
    </row>
    <row r="3" spans="1:7" x14ac:dyDescent="0.25">
      <c r="A3" s="25">
        <v>2</v>
      </c>
      <c r="B3" s="36" t="s">
        <v>33</v>
      </c>
      <c r="C3" s="9" t="s">
        <v>16</v>
      </c>
      <c r="D3" s="22">
        <v>368.10500000000002</v>
      </c>
      <c r="E3" s="22">
        <v>450.2</v>
      </c>
      <c r="F3" s="22">
        <f t="shared" ref="F3:F22" si="1">D3-E3</f>
        <v>-82.09499999999997</v>
      </c>
    </row>
    <row r="4" spans="1:7" x14ac:dyDescent="0.25">
      <c r="A4" s="47">
        <v>3</v>
      </c>
      <c r="B4" s="181" t="s">
        <v>19</v>
      </c>
      <c r="C4" s="14" t="s">
        <v>16</v>
      </c>
      <c r="D4" s="23">
        <v>201.5</v>
      </c>
      <c r="E4" s="23">
        <v>439.4</v>
      </c>
      <c r="F4" s="23">
        <f t="shared" si="1"/>
        <v>-237.89999999999998</v>
      </c>
      <c r="G4" s="183"/>
    </row>
    <row r="5" spans="1:7" x14ac:dyDescent="0.25">
      <c r="A5" s="25">
        <v>4</v>
      </c>
      <c r="B5" s="38" t="s">
        <v>23</v>
      </c>
      <c r="C5" s="14" t="s">
        <v>24</v>
      </c>
      <c r="D5" s="23">
        <v>192.18600000000001</v>
      </c>
      <c r="E5" s="23">
        <v>259.8</v>
      </c>
      <c r="F5" s="23">
        <f t="shared" si="1"/>
        <v>-67.614000000000004</v>
      </c>
      <c r="G5" s="183"/>
    </row>
    <row r="6" spans="1:7" x14ac:dyDescent="0.25">
      <c r="A6" s="47">
        <v>5</v>
      </c>
      <c r="B6" s="38" t="s">
        <v>22</v>
      </c>
      <c r="C6" s="14" t="s">
        <v>16</v>
      </c>
      <c r="D6" s="23">
        <v>188.81800000000001</v>
      </c>
      <c r="E6" s="23">
        <v>170.88200000000001</v>
      </c>
      <c r="F6" s="23">
        <f t="shared" si="1"/>
        <v>17.936000000000007</v>
      </c>
      <c r="G6" s="183"/>
    </row>
    <row r="7" spans="1:7" s="137" customFormat="1" x14ac:dyDescent="0.25">
      <c r="A7" s="25">
        <v>6</v>
      </c>
      <c r="B7" s="12" t="s">
        <v>273</v>
      </c>
      <c r="C7" s="14" t="s">
        <v>268</v>
      </c>
      <c r="D7" s="182">
        <v>144.4</v>
      </c>
      <c r="E7" s="182">
        <v>82.6</v>
      </c>
      <c r="F7" s="182">
        <f>D7-E7</f>
        <v>61.800000000000011</v>
      </c>
      <c r="G7" s="184"/>
    </row>
    <row r="8" spans="1:7" x14ac:dyDescent="0.25">
      <c r="A8" s="47">
        <v>7</v>
      </c>
      <c r="B8" s="38" t="s">
        <v>28</v>
      </c>
      <c r="C8" s="14" t="s">
        <v>16</v>
      </c>
      <c r="D8" s="23">
        <v>114.566</v>
      </c>
      <c r="E8" s="23">
        <v>108.4</v>
      </c>
      <c r="F8" s="23">
        <f t="shared" si="1"/>
        <v>6.1659999999999968</v>
      </c>
      <c r="G8" s="183"/>
    </row>
    <row r="9" spans="1:7" s="137" customFormat="1" x14ac:dyDescent="0.25">
      <c r="A9" s="47">
        <v>8</v>
      </c>
      <c r="B9" s="38" t="s">
        <v>64</v>
      </c>
      <c r="C9" s="14" t="s">
        <v>37</v>
      </c>
      <c r="D9" s="182">
        <v>113.3</v>
      </c>
      <c r="E9" s="182">
        <v>-49.8</v>
      </c>
      <c r="F9" s="182">
        <f t="shared" si="1"/>
        <v>163.1</v>
      </c>
      <c r="G9" s="183"/>
    </row>
    <row r="10" spans="1:7" x14ac:dyDescent="0.25">
      <c r="A10" s="25">
        <v>8</v>
      </c>
      <c r="B10" s="38" t="s">
        <v>44</v>
      </c>
      <c r="C10" s="14" t="s">
        <v>16</v>
      </c>
      <c r="D10" s="23">
        <v>102.617</v>
      </c>
      <c r="E10" s="23">
        <v>-21.113</v>
      </c>
      <c r="F10" s="23">
        <f t="shared" si="1"/>
        <v>123.73</v>
      </c>
      <c r="G10" s="32"/>
    </row>
    <row r="11" spans="1:7" x14ac:dyDescent="0.25">
      <c r="A11" s="47">
        <v>9</v>
      </c>
      <c r="B11" s="38" t="s">
        <v>39</v>
      </c>
      <c r="C11" s="14" t="s">
        <v>24</v>
      </c>
      <c r="D11" s="23">
        <v>99.644000000000005</v>
      </c>
      <c r="E11" s="23">
        <v>66.599999999999994</v>
      </c>
      <c r="F11" s="23">
        <f t="shared" si="1"/>
        <v>33.044000000000011</v>
      </c>
      <c r="G11" s="32"/>
    </row>
    <row r="12" spans="1:7" x14ac:dyDescent="0.25">
      <c r="A12" s="25">
        <v>10</v>
      </c>
      <c r="B12" s="36" t="s">
        <v>29</v>
      </c>
      <c r="C12" s="9" t="s">
        <v>30</v>
      </c>
      <c r="D12" s="22">
        <v>98.222999999999999</v>
      </c>
      <c r="E12" s="22">
        <v>183.6</v>
      </c>
      <c r="F12" s="22">
        <f t="shared" si="1"/>
        <v>-85.376999999999995</v>
      </c>
    </row>
    <row r="13" spans="1:7" x14ac:dyDescent="0.25">
      <c r="A13" s="47">
        <v>11</v>
      </c>
      <c r="B13" s="38" t="s">
        <v>62</v>
      </c>
      <c r="C13" s="14" t="s">
        <v>16</v>
      </c>
      <c r="D13" s="23">
        <v>96.734999999999999</v>
      </c>
      <c r="E13" s="23">
        <v>7.9</v>
      </c>
      <c r="F13" s="23">
        <f t="shared" si="1"/>
        <v>88.834999999999994</v>
      </c>
    </row>
    <row r="14" spans="1:7" x14ac:dyDescent="0.25">
      <c r="A14" s="25">
        <v>12</v>
      </c>
      <c r="B14" s="38" t="s">
        <v>47</v>
      </c>
      <c r="C14" s="9" t="s">
        <v>24</v>
      </c>
      <c r="D14" s="22">
        <v>96.605000000000004</v>
      </c>
      <c r="E14" s="22">
        <v>141.19999999999999</v>
      </c>
      <c r="F14" s="22">
        <f t="shared" si="1"/>
        <v>-44.594999999999985</v>
      </c>
    </row>
    <row r="15" spans="1:7" x14ac:dyDescent="0.25">
      <c r="A15" s="47">
        <v>13</v>
      </c>
      <c r="B15" s="38" t="s">
        <v>45</v>
      </c>
      <c r="C15" s="9" t="s">
        <v>16</v>
      </c>
      <c r="D15" s="22">
        <v>79.900000000000006</v>
      </c>
      <c r="E15" s="22">
        <v>54</v>
      </c>
      <c r="F15" s="22">
        <f t="shared" si="1"/>
        <v>25.900000000000006</v>
      </c>
    </row>
    <row r="16" spans="1:7" x14ac:dyDescent="0.25">
      <c r="A16" s="25">
        <v>14</v>
      </c>
      <c r="B16" s="38" t="s">
        <v>48</v>
      </c>
      <c r="C16" s="14" t="s">
        <v>16</v>
      </c>
      <c r="D16" s="22">
        <v>77</v>
      </c>
      <c r="E16" s="22">
        <v>25.747</v>
      </c>
      <c r="F16" s="22">
        <f t="shared" si="1"/>
        <v>51.253</v>
      </c>
    </row>
    <row r="17" spans="1:6" x14ac:dyDescent="0.25">
      <c r="A17" s="47">
        <v>15</v>
      </c>
      <c r="B17" s="38" t="s">
        <v>51</v>
      </c>
      <c r="C17" s="14" t="s">
        <v>16</v>
      </c>
      <c r="D17" s="22">
        <v>71.936999999999998</v>
      </c>
      <c r="E17" s="22">
        <v>81</v>
      </c>
      <c r="F17" s="22">
        <f t="shared" si="1"/>
        <v>-9.0630000000000024</v>
      </c>
    </row>
    <row r="18" spans="1:6" x14ac:dyDescent="0.25">
      <c r="A18" s="25">
        <v>16</v>
      </c>
      <c r="B18" s="37" t="s">
        <v>18</v>
      </c>
      <c r="C18" s="9" t="s">
        <v>16</v>
      </c>
      <c r="D18" s="22">
        <v>66.099999999999994</v>
      </c>
      <c r="E18" s="22">
        <v>103.63200000000001</v>
      </c>
      <c r="F18" s="22">
        <f t="shared" si="1"/>
        <v>-37.532000000000011</v>
      </c>
    </row>
    <row r="19" spans="1:6" x14ac:dyDescent="0.25">
      <c r="A19" s="47">
        <v>17</v>
      </c>
      <c r="B19" s="36" t="s">
        <v>25</v>
      </c>
      <c r="C19" s="9" t="s">
        <v>16</v>
      </c>
      <c r="D19" s="22">
        <v>65.736999999999995</v>
      </c>
      <c r="E19" s="22">
        <v>48.3</v>
      </c>
      <c r="F19" s="22">
        <f t="shared" si="1"/>
        <v>17.436999999999998</v>
      </c>
    </row>
    <row r="20" spans="1:6" x14ac:dyDescent="0.25">
      <c r="A20" s="25">
        <v>18</v>
      </c>
      <c r="B20" s="36" t="s">
        <v>76</v>
      </c>
      <c r="C20" s="9" t="s">
        <v>16</v>
      </c>
      <c r="D20" s="22">
        <v>51.472000000000001</v>
      </c>
      <c r="E20" s="22">
        <v>44.3</v>
      </c>
      <c r="F20" s="22">
        <f t="shared" si="1"/>
        <v>7.1720000000000041</v>
      </c>
    </row>
    <row r="21" spans="1:6" x14ac:dyDescent="0.25">
      <c r="A21" s="47">
        <v>19</v>
      </c>
      <c r="B21" s="36" t="s">
        <v>40</v>
      </c>
      <c r="C21" s="9" t="s">
        <v>16</v>
      </c>
      <c r="D21" s="22">
        <v>51.366999999999997</v>
      </c>
      <c r="E21" s="22">
        <v>-20.100000000000001</v>
      </c>
      <c r="F21" s="22">
        <f t="shared" si="1"/>
        <v>71.466999999999999</v>
      </c>
    </row>
    <row r="22" spans="1:6" x14ac:dyDescent="0.25">
      <c r="A22" s="25">
        <v>20</v>
      </c>
      <c r="B22" s="38" t="s">
        <v>65</v>
      </c>
      <c r="C22" s="14" t="s">
        <v>16</v>
      </c>
      <c r="D22" s="24">
        <v>50.3</v>
      </c>
      <c r="E22" s="24">
        <v>-125.2</v>
      </c>
      <c r="F22" s="22">
        <f t="shared" si="1"/>
        <v>175.5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N20" sqref="N20"/>
    </sheetView>
  </sheetViews>
  <sheetFormatPr defaultRowHeight="15" x14ac:dyDescent="0.25"/>
  <cols>
    <col min="1" max="1" width="12.140625" customWidth="1"/>
    <col min="2" max="2" width="34.42578125" customWidth="1"/>
    <col min="3" max="3" width="14.85546875" customWidth="1"/>
  </cols>
  <sheetData>
    <row r="1" spans="1:7" ht="28.5" customHeight="1" x14ac:dyDescent="0.25">
      <c r="A1" s="190" t="s">
        <v>174</v>
      </c>
      <c r="B1" s="190" t="s">
        <v>1</v>
      </c>
      <c r="C1" s="190" t="s">
        <v>2</v>
      </c>
      <c r="D1" s="190" t="s">
        <v>229</v>
      </c>
      <c r="E1" s="190"/>
      <c r="F1" s="190" t="s">
        <v>8</v>
      </c>
      <c r="G1" s="190"/>
    </row>
    <row r="2" spans="1:7" ht="30" x14ac:dyDescent="0.25">
      <c r="A2" s="189"/>
      <c r="B2" s="189"/>
      <c r="C2" s="189"/>
      <c r="D2" s="6" t="s">
        <v>6</v>
      </c>
      <c r="E2" s="6" t="s">
        <v>175</v>
      </c>
      <c r="F2" s="6" t="s">
        <v>176</v>
      </c>
      <c r="G2" s="6" t="s">
        <v>177</v>
      </c>
    </row>
    <row r="3" spans="1:7" x14ac:dyDescent="0.25">
      <c r="A3" s="7">
        <v>1</v>
      </c>
      <c r="B3" s="19" t="s">
        <v>17</v>
      </c>
      <c r="C3" s="9" t="s">
        <v>16</v>
      </c>
      <c r="D3" s="10">
        <v>7453.3</v>
      </c>
      <c r="E3" s="10">
        <v>9666.9480000000003</v>
      </c>
      <c r="F3" s="10">
        <v>-2412.0189999999998</v>
      </c>
      <c r="G3" s="18">
        <v>-25.40050766916584</v>
      </c>
    </row>
    <row r="4" spans="1:7" x14ac:dyDescent="0.25">
      <c r="A4" s="7">
        <v>2</v>
      </c>
      <c r="B4" s="12" t="s">
        <v>42</v>
      </c>
      <c r="C4" s="14" t="s">
        <v>16</v>
      </c>
      <c r="D4" s="172">
        <v>546.20699999999999</v>
      </c>
      <c r="E4" s="172">
        <v>1588.8389999999999</v>
      </c>
      <c r="F4" s="172">
        <f>D4-E4</f>
        <v>-1042.6320000000001</v>
      </c>
      <c r="G4" s="17">
        <v>-65.622256251262712</v>
      </c>
    </row>
    <row r="5" spans="1:7" s="137" customFormat="1" x14ac:dyDescent="0.25">
      <c r="A5" s="169">
        <v>3</v>
      </c>
      <c r="B5" s="12" t="s">
        <v>274</v>
      </c>
      <c r="C5" s="14" t="s">
        <v>16</v>
      </c>
      <c r="D5" s="179">
        <v>272.5</v>
      </c>
      <c r="E5" s="179">
        <v>1100.4000000000001</v>
      </c>
      <c r="F5" s="172">
        <f>D5-E5</f>
        <v>-827.90000000000009</v>
      </c>
      <c r="G5" s="16">
        <f t="shared" ref="G5" si="0">D5*100/E5-100</f>
        <v>-75.236277717193758</v>
      </c>
    </row>
    <row r="6" spans="1:7" x14ac:dyDescent="0.25">
      <c r="A6" s="169">
        <v>4</v>
      </c>
      <c r="B6" s="12" t="s">
        <v>23</v>
      </c>
      <c r="C6" s="14" t="s">
        <v>24</v>
      </c>
      <c r="D6" s="172">
        <v>1415.9880000000001</v>
      </c>
      <c r="E6" s="172">
        <v>2013.3</v>
      </c>
      <c r="F6" s="172">
        <v>-597.31200000000001</v>
      </c>
      <c r="G6" s="17">
        <v>-29.668305766651766</v>
      </c>
    </row>
    <row r="7" spans="1:7" x14ac:dyDescent="0.25">
      <c r="A7" s="169">
        <v>5</v>
      </c>
      <c r="B7" s="95" t="s">
        <v>19</v>
      </c>
      <c r="C7" s="14" t="s">
        <v>16</v>
      </c>
      <c r="D7" s="172">
        <v>1181.28</v>
      </c>
      <c r="E7" s="172">
        <v>1538.09</v>
      </c>
      <c r="F7" s="172">
        <v>-356.81</v>
      </c>
      <c r="G7" s="16">
        <v>-23.198252377949274</v>
      </c>
    </row>
    <row r="8" spans="1:7" x14ac:dyDescent="0.25">
      <c r="A8" s="169">
        <v>6</v>
      </c>
      <c r="B8" s="12" t="s">
        <v>33</v>
      </c>
      <c r="C8" s="14" t="s">
        <v>16</v>
      </c>
      <c r="D8" s="172">
        <v>849.34799999999996</v>
      </c>
      <c r="E8" s="172">
        <v>1132.078</v>
      </c>
      <c r="F8" s="172">
        <v>-282.73</v>
      </c>
      <c r="G8" s="17">
        <v>-24.974427557111788</v>
      </c>
    </row>
    <row r="9" spans="1:7" x14ac:dyDescent="0.25">
      <c r="A9" s="169">
        <v>7</v>
      </c>
      <c r="B9" s="12" t="s">
        <v>184</v>
      </c>
      <c r="C9" s="14" t="s">
        <v>16</v>
      </c>
      <c r="D9" s="172">
        <v>604</v>
      </c>
      <c r="E9" s="172">
        <v>808.4</v>
      </c>
      <c r="F9" s="172">
        <f>D9-E9</f>
        <v>-204.39999999999998</v>
      </c>
      <c r="G9" s="16">
        <f t="shared" ref="G9" si="1">D9*100/E9-100</f>
        <v>-25.284512617516086</v>
      </c>
    </row>
    <row r="10" spans="1:7" x14ac:dyDescent="0.25">
      <c r="A10" s="169">
        <v>8</v>
      </c>
      <c r="B10" s="12" t="s">
        <v>34</v>
      </c>
      <c r="C10" s="14" t="s">
        <v>16</v>
      </c>
      <c r="D10" s="172">
        <v>693.34</v>
      </c>
      <c r="E10" s="172">
        <v>887.3</v>
      </c>
      <c r="F10" s="172">
        <v>-193.96</v>
      </c>
      <c r="G10" s="17">
        <v>-21.859573988504451</v>
      </c>
    </row>
    <row r="11" spans="1:7" x14ac:dyDescent="0.25">
      <c r="A11" s="169">
        <v>9</v>
      </c>
      <c r="B11" s="12" t="s">
        <v>57</v>
      </c>
      <c r="C11" s="14" t="s">
        <v>16</v>
      </c>
      <c r="D11" s="172">
        <v>219.489</v>
      </c>
      <c r="E11" s="172">
        <v>413.37700000000001</v>
      </c>
      <c r="F11" s="172">
        <v>-193.88800000000001</v>
      </c>
      <c r="G11" s="17">
        <v>-46.903431976138002</v>
      </c>
    </row>
    <row r="12" spans="1:7" x14ac:dyDescent="0.25">
      <c r="A12" s="169">
        <v>10</v>
      </c>
      <c r="B12" s="12" t="s">
        <v>32</v>
      </c>
      <c r="C12" s="14" t="s">
        <v>24</v>
      </c>
      <c r="D12" s="172">
        <v>867.13400000000001</v>
      </c>
      <c r="E12" s="172">
        <v>1042</v>
      </c>
      <c r="F12" s="172">
        <v>-174.86600000000001</v>
      </c>
      <c r="G12" s="17">
        <v>-16.78176583493282</v>
      </c>
    </row>
    <row r="13" spans="1:7" x14ac:dyDescent="0.25">
      <c r="A13" s="169">
        <v>11</v>
      </c>
      <c r="B13" s="12" t="s">
        <v>102</v>
      </c>
      <c r="C13" s="14" t="s">
        <v>103</v>
      </c>
      <c r="D13" s="172">
        <v>66.058000000000007</v>
      </c>
      <c r="E13" s="172">
        <v>232.3</v>
      </c>
      <c r="F13" s="172">
        <v>-166.24199999999999</v>
      </c>
      <c r="G13" s="17">
        <v>-71.563495479982791</v>
      </c>
    </row>
    <row r="14" spans="1:7" x14ac:dyDescent="0.25">
      <c r="A14" s="169">
        <v>12</v>
      </c>
      <c r="B14" s="12" t="s">
        <v>40</v>
      </c>
      <c r="C14" s="14" t="s">
        <v>16</v>
      </c>
      <c r="D14" s="172">
        <v>584.80700000000002</v>
      </c>
      <c r="E14" s="172">
        <v>750.4</v>
      </c>
      <c r="F14" s="172">
        <v>-165.59299999999999</v>
      </c>
      <c r="G14" s="17">
        <v>-22.067297441364605</v>
      </c>
    </row>
    <row r="15" spans="1:7" x14ac:dyDescent="0.25">
      <c r="A15" s="169">
        <v>13</v>
      </c>
      <c r="B15" s="12" t="s">
        <v>115</v>
      </c>
      <c r="C15" s="14" t="s">
        <v>16</v>
      </c>
      <c r="D15" s="172">
        <v>50.228000000000002</v>
      </c>
      <c r="E15" s="172">
        <v>151.9</v>
      </c>
      <c r="F15" s="172">
        <f>D15-E15</f>
        <v>-101.672</v>
      </c>
      <c r="G15" s="16">
        <f>D15*100/E15-100</f>
        <v>-66.933508887425944</v>
      </c>
    </row>
    <row r="16" spans="1:7" x14ac:dyDescent="0.25">
      <c r="A16" s="180">
        <v>14</v>
      </c>
      <c r="B16" s="12" t="s">
        <v>29</v>
      </c>
      <c r="C16" s="14" t="s">
        <v>30</v>
      </c>
      <c r="D16" s="172">
        <v>996.29399999999998</v>
      </c>
      <c r="E16" s="172">
        <v>1096.2</v>
      </c>
      <c r="F16" s="172">
        <v>-99.906000000000006</v>
      </c>
      <c r="G16" s="17">
        <v>-9.1138478379857695</v>
      </c>
    </row>
    <row r="17" spans="1:7" x14ac:dyDescent="0.25">
      <c r="A17" s="180">
        <v>15</v>
      </c>
      <c r="B17" s="12" t="s">
        <v>47</v>
      </c>
      <c r="C17" s="14" t="s">
        <v>24</v>
      </c>
      <c r="D17" s="172">
        <v>296.803</v>
      </c>
      <c r="E17" s="172">
        <v>392.8</v>
      </c>
      <c r="F17" s="172">
        <v>-95.997</v>
      </c>
      <c r="G17" s="17">
        <v>-24.439154786150713</v>
      </c>
    </row>
    <row r="18" spans="1:7" x14ac:dyDescent="0.25">
      <c r="A18" s="180">
        <v>16</v>
      </c>
      <c r="B18" s="12" t="s">
        <v>21</v>
      </c>
      <c r="C18" s="14" t="s">
        <v>16</v>
      </c>
      <c r="D18" s="172">
        <v>2435.3139999999999</v>
      </c>
      <c r="E18" s="172">
        <v>2529.5569999999998</v>
      </c>
      <c r="F18" s="172">
        <v>-94.242999999999995</v>
      </c>
      <c r="G18" s="17">
        <v>-3.7256721236169019</v>
      </c>
    </row>
    <row r="19" spans="1:7" x14ac:dyDescent="0.25">
      <c r="A19" s="180">
        <v>17</v>
      </c>
      <c r="B19" s="12" t="s">
        <v>52</v>
      </c>
      <c r="C19" s="14" t="s">
        <v>16</v>
      </c>
      <c r="D19" s="172">
        <v>247.37700000000001</v>
      </c>
      <c r="E19" s="172">
        <v>327.46199999999999</v>
      </c>
      <c r="F19" s="172">
        <v>-80.084999999999994</v>
      </c>
      <c r="G19" s="17">
        <v>-24.456272788903753</v>
      </c>
    </row>
    <row r="20" spans="1:7" x14ac:dyDescent="0.25">
      <c r="A20" s="180">
        <v>18</v>
      </c>
      <c r="B20" s="12" t="s">
        <v>59</v>
      </c>
      <c r="C20" s="14" t="s">
        <v>16</v>
      </c>
      <c r="D20" s="172">
        <v>212.733</v>
      </c>
      <c r="E20" s="172">
        <v>276.3</v>
      </c>
      <c r="F20" s="172">
        <v>-63.567</v>
      </c>
      <c r="G20" s="17">
        <v>-23.006514657980457</v>
      </c>
    </row>
    <row r="21" spans="1:7" x14ac:dyDescent="0.25">
      <c r="A21" s="180">
        <v>19</v>
      </c>
      <c r="B21" s="12" t="s">
        <v>105</v>
      </c>
      <c r="C21" s="14" t="s">
        <v>16</v>
      </c>
      <c r="D21" s="172">
        <v>60.497999999999998</v>
      </c>
      <c r="E21" s="172">
        <v>108.51600000000001</v>
      </c>
      <c r="F21" s="172">
        <v>-48.018000000000001</v>
      </c>
      <c r="G21" s="17">
        <v>-44.249695897379191</v>
      </c>
    </row>
    <row r="22" spans="1:7" x14ac:dyDescent="0.25">
      <c r="A22" s="180">
        <v>20</v>
      </c>
      <c r="B22" s="13" t="s">
        <v>149</v>
      </c>
      <c r="C22" s="14" t="s">
        <v>16</v>
      </c>
      <c r="D22" s="172">
        <v>24.1</v>
      </c>
      <c r="E22" s="172">
        <v>70.3</v>
      </c>
      <c r="F22" s="172">
        <f>D22-E22</f>
        <v>-46.199999999999996</v>
      </c>
      <c r="G22" s="16">
        <f>D22*100/E22-100</f>
        <v>-65.71834992887625</v>
      </c>
    </row>
    <row r="23" spans="1:7" x14ac:dyDescent="0.25">
      <c r="A23" s="180">
        <v>21</v>
      </c>
      <c r="B23" s="12" t="s">
        <v>90</v>
      </c>
      <c r="C23" s="14" t="s">
        <v>91</v>
      </c>
      <c r="D23" s="172">
        <v>82.441999999999993</v>
      </c>
      <c r="E23" s="172">
        <v>123.4</v>
      </c>
      <c r="F23" s="172">
        <v>-40.957999999999998</v>
      </c>
      <c r="G23" s="17">
        <v>-33.191247974068069</v>
      </c>
    </row>
    <row r="24" spans="1:7" x14ac:dyDescent="0.25">
      <c r="A24" s="180">
        <v>22</v>
      </c>
      <c r="B24" s="12" t="s">
        <v>108</v>
      </c>
      <c r="C24" s="14" t="s">
        <v>16</v>
      </c>
      <c r="D24" s="172">
        <v>57.2</v>
      </c>
      <c r="E24" s="172">
        <v>98.1</v>
      </c>
      <c r="F24" s="172">
        <f>D24-E24</f>
        <v>-40.899999999999991</v>
      </c>
      <c r="G24" s="16">
        <f>D24*100/E24-100</f>
        <v>-41.692150866462789</v>
      </c>
    </row>
    <row r="25" spans="1:7" x14ac:dyDescent="0.25">
      <c r="A25" s="180">
        <v>23</v>
      </c>
      <c r="B25" s="12" t="s">
        <v>93</v>
      </c>
      <c r="C25" s="14" t="s">
        <v>16</v>
      </c>
      <c r="D25" s="172">
        <v>78.436999999999998</v>
      </c>
      <c r="E25" s="172">
        <v>116.4</v>
      </c>
      <c r="F25" s="172">
        <v>-37.963000000000001</v>
      </c>
      <c r="G25" s="17">
        <v>-32.614261168384878</v>
      </c>
    </row>
    <row r="26" spans="1:7" s="137" customFormat="1" x14ac:dyDescent="0.25">
      <c r="A26" s="180">
        <v>24</v>
      </c>
      <c r="B26" s="12" t="s">
        <v>272</v>
      </c>
      <c r="C26" s="14" t="s">
        <v>16</v>
      </c>
      <c r="D26" s="179">
        <v>190.9</v>
      </c>
      <c r="E26" s="179">
        <v>224.1</v>
      </c>
      <c r="F26" s="172">
        <f>D26-E26</f>
        <v>-33.199999999999989</v>
      </c>
      <c r="G26" s="16">
        <f>D26*100/E26-100</f>
        <v>-14.81481481481481</v>
      </c>
    </row>
    <row r="27" spans="1:7" x14ac:dyDescent="0.25">
      <c r="A27" s="180">
        <v>25</v>
      </c>
      <c r="B27" s="12" t="s">
        <v>95</v>
      </c>
      <c r="C27" s="14" t="s">
        <v>27</v>
      </c>
      <c r="D27" s="172">
        <v>75.998999999999995</v>
      </c>
      <c r="E27" s="172">
        <v>107.8</v>
      </c>
      <c r="F27" s="172">
        <v>-31.800999999999998</v>
      </c>
      <c r="G27" s="17">
        <v>-29.5</v>
      </c>
    </row>
    <row r="28" spans="1:7" x14ac:dyDescent="0.25">
      <c r="A28" s="180">
        <v>26</v>
      </c>
      <c r="B28" s="12" t="s">
        <v>147</v>
      </c>
      <c r="C28" s="14" t="s">
        <v>16</v>
      </c>
      <c r="D28" s="172">
        <v>24.536999999999999</v>
      </c>
      <c r="E28" s="172">
        <v>55.8</v>
      </c>
      <c r="F28" s="172">
        <v>-31.263000000000002</v>
      </c>
      <c r="G28" s="17">
        <v>-56.026881720430111</v>
      </c>
    </row>
    <row r="29" spans="1:7" x14ac:dyDescent="0.25">
      <c r="A29" s="180">
        <v>27</v>
      </c>
      <c r="B29" s="13" t="s">
        <v>166</v>
      </c>
      <c r="C29" s="14" t="s">
        <v>167</v>
      </c>
      <c r="D29" s="172">
        <v>14.7</v>
      </c>
      <c r="E29" s="172">
        <v>44.4</v>
      </c>
      <c r="F29" s="172">
        <f>D29-E29</f>
        <v>-29.7</v>
      </c>
      <c r="G29" s="21">
        <f>D29/E29*100-100</f>
        <v>-66.891891891891902</v>
      </c>
    </row>
    <row r="30" spans="1:7" s="137" customFormat="1" x14ac:dyDescent="0.25">
      <c r="A30" s="180">
        <v>28</v>
      </c>
      <c r="B30" s="12" t="s">
        <v>276</v>
      </c>
      <c r="C30" s="14" t="s">
        <v>16</v>
      </c>
      <c r="D30" s="179">
        <v>42.7</v>
      </c>
      <c r="E30" s="179">
        <v>71.8</v>
      </c>
      <c r="F30" s="172">
        <f>D30-E30</f>
        <v>-29.099999999999994</v>
      </c>
      <c r="G30" s="16">
        <f t="shared" ref="G30:G32" si="2">D30*100/E30-100</f>
        <v>-40.529247910863511</v>
      </c>
    </row>
    <row r="31" spans="1:7" x14ac:dyDescent="0.25">
      <c r="A31" s="180">
        <v>29</v>
      </c>
      <c r="B31" s="12" t="s">
        <v>36</v>
      </c>
      <c r="C31" s="14" t="s">
        <v>37</v>
      </c>
      <c r="D31" s="172">
        <v>611.66600000000005</v>
      </c>
      <c r="E31" s="172">
        <v>639.33199999999999</v>
      </c>
      <c r="F31" s="172">
        <v>-27.666</v>
      </c>
      <c r="G31" s="16">
        <f t="shared" si="2"/>
        <v>-4.327329149800093</v>
      </c>
    </row>
    <row r="32" spans="1:7" x14ac:dyDescent="0.25">
      <c r="A32" s="180">
        <v>30</v>
      </c>
      <c r="B32" s="12" t="s">
        <v>96</v>
      </c>
      <c r="C32" s="14" t="s">
        <v>37</v>
      </c>
      <c r="D32" s="179">
        <v>72.775999999999996</v>
      </c>
      <c r="E32" s="179">
        <v>99.6</v>
      </c>
      <c r="F32" s="172">
        <f>D32-E32</f>
        <v>-26.823999999999998</v>
      </c>
      <c r="G32" s="16">
        <f t="shared" si="2"/>
        <v>-26.931726907630519</v>
      </c>
    </row>
  </sheetData>
  <mergeCells count="5">
    <mergeCell ref="A1:A2"/>
    <mergeCell ref="B1:B2"/>
    <mergeCell ref="C1:C2"/>
    <mergeCell ref="D1:E1"/>
    <mergeCell ref="F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activeCell="K12" sqref="K12"/>
    </sheetView>
  </sheetViews>
  <sheetFormatPr defaultRowHeight="15" x14ac:dyDescent="0.25"/>
  <cols>
    <col min="1" max="1" width="11.28515625" customWidth="1"/>
    <col min="2" max="2" width="24.140625" customWidth="1"/>
    <col min="3" max="3" width="15.7109375" customWidth="1"/>
    <col min="4" max="4" width="12.140625" customWidth="1"/>
    <col min="5" max="5" width="14.5703125" customWidth="1"/>
    <col min="6" max="6" width="13.85546875" customWidth="1"/>
  </cols>
  <sheetData>
    <row r="1" spans="1:6" ht="60" customHeight="1" x14ac:dyDescent="0.25">
      <c r="A1" s="6" t="s">
        <v>174</v>
      </c>
      <c r="B1" s="6" t="s">
        <v>1</v>
      </c>
      <c r="C1" s="6" t="s">
        <v>2</v>
      </c>
      <c r="D1" s="6" t="s">
        <v>230</v>
      </c>
      <c r="E1" s="6" t="s">
        <v>231</v>
      </c>
      <c r="F1" s="6" t="s">
        <v>228</v>
      </c>
    </row>
    <row r="2" spans="1:6" x14ac:dyDescent="0.25">
      <c r="A2" s="25">
        <v>1</v>
      </c>
      <c r="B2" s="95" t="s">
        <v>17</v>
      </c>
      <c r="C2" s="14" t="s">
        <v>16</v>
      </c>
      <c r="D2" s="172">
        <v>-576.6</v>
      </c>
      <c r="E2" s="172">
        <v>-134.5</v>
      </c>
      <c r="F2" s="172">
        <f t="shared" ref="F2:F7" si="0">D2-E2</f>
        <v>-442.1</v>
      </c>
    </row>
    <row r="3" spans="1:6" s="137" customFormat="1" x14ac:dyDescent="0.25">
      <c r="A3" s="25">
        <v>2</v>
      </c>
      <c r="B3" s="12" t="s">
        <v>274</v>
      </c>
      <c r="C3" s="14" t="s">
        <v>16</v>
      </c>
      <c r="D3" s="172">
        <v>-244.9</v>
      </c>
      <c r="E3" s="172">
        <v>392.1</v>
      </c>
      <c r="F3" s="172">
        <f>D3-E3</f>
        <v>-637</v>
      </c>
    </row>
    <row r="4" spans="1:6" x14ac:dyDescent="0.25">
      <c r="A4" s="25">
        <v>3</v>
      </c>
      <c r="B4" s="12" t="s">
        <v>214</v>
      </c>
      <c r="C4" s="14" t="s">
        <v>16</v>
      </c>
      <c r="D4" s="172">
        <v>-32.207999999999998</v>
      </c>
      <c r="E4" s="172">
        <v>18.105</v>
      </c>
      <c r="F4" s="172">
        <f t="shared" si="0"/>
        <v>-50.313000000000002</v>
      </c>
    </row>
    <row r="5" spans="1:6" s="137" customFormat="1" x14ac:dyDescent="0.25">
      <c r="A5" s="25">
        <v>4</v>
      </c>
      <c r="B5" s="12" t="s">
        <v>272</v>
      </c>
      <c r="C5" s="14" t="s">
        <v>16</v>
      </c>
      <c r="D5" s="172">
        <v>-25.8</v>
      </c>
      <c r="E5" s="172">
        <v>2.2000000000000002</v>
      </c>
      <c r="F5" s="172">
        <f>D5-E5</f>
        <v>-28</v>
      </c>
    </row>
    <row r="6" spans="1:6" x14ac:dyDescent="0.25">
      <c r="A6" s="25">
        <v>5</v>
      </c>
      <c r="B6" s="12" t="s">
        <v>63</v>
      </c>
      <c r="C6" s="14" t="s">
        <v>27</v>
      </c>
      <c r="D6" s="172">
        <v>-25.8</v>
      </c>
      <c r="E6" s="172">
        <v>0</v>
      </c>
      <c r="F6" s="172">
        <f t="shared" si="0"/>
        <v>-25.8</v>
      </c>
    </row>
    <row r="7" spans="1:6" x14ac:dyDescent="0.25">
      <c r="A7" s="25">
        <v>6</v>
      </c>
      <c r="B7" s="8" t="s">
        <v>70</v>
      </c>
      <c r="C7" s="9" t="s">
        <v>71</v>
      </c>
      <c r="D7" s="10">
        <v>-19.885000000000002</v>
      </c>
      <c r="E7" s="10">
        <v>1.7</v>
      </c>
      <c r="F7" s="10">
        <f t="shared" si="0"/>
        <v>-21.585000000000001</v>
      </c>
    </row>
    <row r="8" spans="1:6" x14ac:dyDescent="0.25">
      <c r="A8" s="25">
        <v>7</v>
      </c>
      <c r="B8" s="12" t="s">
        <v>154</v>
      </c>
      <c r="C8" s="14" t="s">
        <v>37</v>
      </c>
      <c r="D8" s="15">
        <v>-13.943</v>
      </c>
      <c r="E8" s="15">
        <v>0</v>
      </c>
      <c r="F8" s="15">
        <f t="shared" ref="F8:F20" si="1">D8-E8</f>
        <v>-13.943</v>
      </c>
    </row>
    <row r="9" spans="1:6" x14ac:dyDescent="0.25">
      <c r="A9" s="25">
        <v>8</v>
      </c>
      <c r="B9" s="12" t="s">
        <v>88</v>
      </c>
      <c r="C9" s="14" t="s">
        <v>37</v>
      </c>
      <c r="D9" s="15">
        <v>-10.137</v>
      </c>
      <c r="E9" s="15">
        <v>1.7</v>
      </c>
      <c r="F9" s="15">
        <f t="shared" si="1"/>
        <v>-11.837</v>
      </c>
    </row>
    <row r="10" spans="1:6" x14ac:dyDescent="0.25">
      <c r="A10" s="25">
        <v>9</v>
      </c>
      <c r="B10" s="12" t="s">
        <v>118</v>
      </c>
      <c r="C10" s="14" t="s">
        <v>16</v>
      </c>
      <c r="D10" s="15">
        <v>-8.5050000000000008</v>
      </c>
      <c r="E10" s="15">
        <v>-1.7270000000000001</v>
      </c>
      <c r="F10" s="15">
        <f t="shared" si="1"/>
        <v>-6.7780000000000005</v>
      </c>
    </row>
    <row r="11" spans="1:6" x14ac:dyDescent="0.25">
      <c r="A11" s="25">
        <v>10</v>
      </c>
      <c r="B11" s="12" t="s">
        <v>207</v>
      </c>
      <c r="C11" s="14" t="s">
        <v>16</v>
      </c>
      <c r="D11" s="15">
        <v>-7.9660000000000002</v>
      </c>
      <c r="E11" s="15">
        <v>2.3460000000000001</v>
      </c>
      <c r="F11" s="15">
        <f t="shared" si="1"/>
        <v>-10.312000000000001</v>
      </c>
    </row>
    <row r="12" spans="1:6" x14ac:dyDescent="0.25">
      <c r="A12" s="25">
        <v>11</v>
      </c>
      <c r="B12" s="12" t="s">
        <v>222</v>
      </c>
      <c r="C12" s="14" t="s">
        <v>16</v>
      </c>
      <c r="D12" s="15">
        <v>-7.9180000000000001</v>
      </c>
      <c r="E12" s="15">
        <v>10.7</v>
      </c>
      <c r="F12" s="15">
        <f t="shared" si="1"/>
        <v>-18.617999999999999</v>
      </c>
    </row>
    <row r="13" spans="1:6" x14ac:dyDescent="0.25">
      <c r="A13" s="25">
        <v>12</v>
      </c>
      <c r="B13" s="12" t="s">
        <v>151</v>
      </c>
      <c r="C13" s="14" t="s">
        <v>16</v>
      </c>
      <c r="D13" s="15">
        <v>-6.3209999999999997</v>
      </c>
      <c r="E13" s="15">
        <v>-15.6</v>
      </c>
      <c r="F13" s="15">
        <f t="shared" si="1"/>
        <v>9.2789999999999999</v>
      </c>
    </row>
    <row r="14" spans="1:6" x14ac:dyDescent="0.25">
      <c r="A14" s="25">
        <v>13</v>
      </c>
      <c r="B14" s="12" t="s">
        <v>155</v>
      </c>
      <c r="C14" s="14" t="s">
        <v>16</v>
      </c>
      <c r="D14" s="15">
        <v>-5.9340000000000002</v>
      </c>
      <c r="E14" s="15">
        <v>-5.8</v>
      </c>
      <c r="F14" s="15">
        <f t="shared" si="1"/>
        <v>-0.13400000000000034</v>
      </c>
    </row>
    <row r="15" spans="1:6" x14ac:dyDescent="0.25">
      <c r="A15" s="25">
        <v>14</v>
      </c>
      <c r="B15" s="167" t="s">
        <v>266</v>
      </c>
      <c r="C15" s="154" t="s">
        <v>16</v>
      </c>
      <c r="D15" s="144">
        <v>-5.7530000000000001</v>
      </c>
      <c r="E15" s="144">
        <v>7.9889999999999999</v>
      </c>
      <c r="F15" s="15">
        <f t="shared" si="1"/>
        <v>-13.742000000000001</v>
      </c>
    </row>
    <row r="16" spans="1:6" x14ac:dyDescent="0.25">
      <c r="A16" s="25">
        <v>15</v>
      </c>
      <c r="B16" s="167" t="s">
        <v>254</v>
      </c>
      <c r="C16" s="209" t="s">
        <v>268</v>
      </c>
      <c r="D16" s="144">
        <v>-4.7880000000000003</v>
      </c>
      <c r="E16" s="144">
        <v>-10.02</v>
      </c>
      <c r="F16" s="15">
        <f t="shared" si="1"/>
        <v>5.2319999999999993</v>
      </c>
    </row>
    <row r="17" spans="1:6" x14ac:dyDescent="0.25">
      <c r="A17" s="25">
        <v>16</v>
      </c>
      <c r="B17" s="12" t="s">
        <v>218</v>
      </c>
      <c r="C17" s="14" t="s">
        <v>16</v>
      </c>
      <c r="D17" s="15">
        <v>-3.8050000000000002</v>
      </c>
      <c r="E17" s="15">
        <v>-4.859</v>
      </c>
      <c r="F17" s="15">
        <f t="shared" si="1"/>
        <v>1.0539999999999998</v>
      </c>
    </row>
    <row r="18" spans="1:6" x14ac:dyDescent="0.25">
      <c r="A18" s="25">
        <v>17</v>
      </c>
      <c r="B18" s="12" t="s">
        <v>159</v>
      </c>
      <c r="C18" s="14" t="s">
        <v>16</v>
      </c>
      <c r="D18" s="15">
        <v>-3.8</v>
      </c>
      <c r="E18" s="15">
        <v>-3.9</v>
      </c>
      <c r="F18" s="15">
        <f t="shared" si="1"/>
        <v>0.10000000000000009</v>
      </c>
    </row>
    <row r="19" spans="1:6" x14ac:dyDescent="0.25">
      <c r="A19" s="25">
        <v>18</v>
      </c>
      <c r="B19" s="12" t="s">
        <v>98</v>
      </c>
      <c r="C19" s="14" t="s">
        <v>16</v>
      </c>
      <c r="D19" s="15">
        <v>-3.1629999999999998</v>
      </c>
      <c r="E19" s="15">
        <v>27.8</v>
      </c>
      <c r="F19" s="15">
        <f t="shared" si="1"/>
        <v>-30.963000000000001</v>
      </c>
    </row>
    <row r="20" spans="1:6" x14ac:dyDescent="0.25">
      <c r="A20" s="25">
        <v>19</v>
      </c>
      <c r="B20" s="12" t="s">
        <v>78</v>
      </c>
      <c r="C20" s="14" t="s">
        <v>37</v>
      </c>
      <c r="D20" s="15">
        <v>-3.081</v>
      </c>
      <c r="E20" s="15">
        <v>-14.2</v>
      </c>
      <c r="F20" s="15">
        <f t="shared" si="1"/>
        <v>11.119</v>
      </c>
    </row>
    <row r="21" spans="1:6" x14ac:dyDescent="0.25">
      <c r="A21" s="25">
        <v>20</v>
      </c>
      <c r="B21" s="141" t="s">
        <v>105</v>
      </c>
      <c r="C21" s="139" t="s">
        <v>16</v>
      </c>
      <c r="D21" s="172">
        <v>-3</v>
      </c>
      <c r="E21" s="172">
        <v>0.28000000000000003</v>
      </c>
      <c r="F21" s="172">
        <f>D21-E21</f>
        <v>-3.2800000000000002</v>
      </c>
    </row>
    <row r="22" spans="1:6" s="137" customFormat="1" x14ac:dyDescent="0.25">
      <c r="D22" s="208"/>
      <c r="E22" s="208"/>
      <c r="F22" s="208"/>
    </row>
    <row r="23" spans="1:6" x14ac:dyDescent="0.25">
      <c r="A23" t="s">
        <v>202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opLeftCell="A7" workbookViewId="0">
      <selection activeCell="I32" sqref="I32"/>
    </sheetView>
  </sheetViews>
  <sheetFormatPr defaultRowHeight="15" x14ac:dyDescent="0.25"/>
  <cols>
    <col min="3" max="3" width="11.7109375" customWidth="1"/>
    <col min="4" max="4" width="26.85546875" customWidth="1"/>
    <col min="5" max="5" width="11.140625" customWidth="1"/>
    <col min="8" max="8" width="11.28515625" customWidth="1"/>
    <col min="9" max="9" width="11.85546875" customWidth="1"/>
    <col min="10" max="10" width="11.7109375" customWidth="1"/>
    <col min="11" max="11" width="14" customWidth="1"/>
    <col min="12" max="12" width="21.7109375" customWidth="1"/>
    <col min="13" max="13" width="13.5703125" customWidth="1"/>
  </cols>
  <sheetData>
    <row r="1" spans="1:13" ht="15" customHeight="1" x14ac:dyDescent="0.25">
      <c r="A1" s="188" t="s">
        <v>0</v>
      </c>
      <c r="B1" s="189"/>
      <c r="C1" s="189"/>
      <c r="D1" s="190" t="s">
        <v>1</v>
      </c>
      <c r="E1" s="190" t="s">
        <v>2</v>
      </c>
      <c r="F1" s="190" t="s">
        <v>232</v>
      </c>
      <c r="G1" s="190"/>
      <c r="H1" s="190"/>
      <c r="I1" s="190"/>
      <c r="J1" s="190" t="s">
        <v>233</v>
      </c>
      <c r="K1" s="190"/>
      <c r="L1" s="190"/>
      <c r="M1" s="190" t="s">
        <v>5</v>
      </c>
    </row>
    <row r="2" spans="1:13" ht="45" x14ac:dyDescent="0.25">
      <c r="A2" s="46" t="s">
        <v>6</v>
      </c>
      <c r="B2" s="45" t="s">
        <v>7</v>
      </c>
      <c r="C2" s="45" t="s">
        <v>8</v>
      </c>
      <c r="D2" s="190"/>
      <c r="E2" s="190"/>
      <c r="F2" s="45" t="s">
        <v>9</v>
      </c>
      <c r="G2" s="45" t="s">
        <v>10</v>
      </c>
      <c r="H2" s="45" t="s">
        <v>234</v>
      </c>
      <c r="I2" s="45" t="s">
        <v>12</v>
      </c>
      <c r="J2" s="45" t="s">
        <v>9</v>
      </c>
      <c r="K2" s="45" t="s">
        <v>10</v>
      </c>
      <c r="L2" s="45" t="s">
        <v>234</v>
      </c>
      <c r="M2" s="190"/>
    </row>
    <row r="3" spans="1:13" x14ac:dyDescent="0.25">
      <c r="A3" s="61">
        <v>5</v>
      </c>
      <c r="B3" s="62">
        <v>5</v>
      </c>
      <c r="C3" s="62">
        <f>B3-A3</f>
        <v>0</v>
      </c>
      <c r="D3" s="63" t="s">
        <v>23</v>
      </c>
      <c r="E3" s="61" t="s">
        <v>24</v>
      </c>
      <c r="F3" s="101">
        <v>1415.9880000000001</v>
      </c>
      <c r="G3" s="101">
        <v>2013.3</v>
      </c>
      <c r="H3" s="101">
        <v>-597.31200000000001</v>
      </c>
      <c r="I3" s="102">
        <v>-29.668305766651766</v>
      </c>
      <c r="J3" s="101">
        <v>192.18600000000001</v>
      </c>
      <c r="K3" s="101">
        <v>259.8</v>
      </c>
      <c r="L3" s="101">
        <f>J3-K3</f>
        <v>-67.614000000000004</v>
      </c>
      <c r="M3" s="103">
        <f t="shared" ref="M3:M8" si="0">J3*100/F3</f>
        <v>13.572572648920755</v>
      </c>
    </row>
    <row r="4" spans="1:13" x14ac:dyDescent="0.25">
      <c r="A4" s="64">
        <v>12</v>
      </c>
      <c r="B4" s="65">
        <v>13</v>
      </c>
      <c r="C4" s="65">
        <f t="shared" ref="C4:C7" si="1">B4-A4</f>
        <v>1</v>
      </c>
      <c r="D4" s="63" t="s">
        <v>240</v>
      </c>
      <c r="E4" s="61" t="s">
        <v>24</v>
      </c>
      <c r="F4" s="101">
        <v>867.13400000000001</v>
      </c>
      <c r="G4" s="101">
        <v>1042</v>
      </c>
      <c r="H4" s="101">
        <v>-174.86600000000001</v>
      </c>
      <c r="I4" s="102">
        <v>-16.78176583493282</v>
      </c>
      <c r="J4" s="101">
        <v>47.034999999999997</v>
      </c>
      <c r="K4" s="101">
        <v>51.390999999999998</v>
      </c>
      <c r="L4" s="101">
        <f>J4-K4</f>
        <v>-4.3560000000000016</v>
      </c>
      <c r="M4" s="103">
        <f t="shared" si="0"/>
        <v>5.4241904942027412</v>
      </c>
    </row>
    <row r="5" spans="1:13" x14ac:dyDescent="0.25">
      <c r="A5" s="64">
        <v>20</v>
      </c>
      <c r="B5" s="65">
        <v>22</v>
      </c>
      <c r="C5" s="65">
        <f t="shared" si="1"/>
        <v>2</v>
      </c>
      <c r="D5" s="63" t="s">
        <v>39</v>
      </c>
      <c r="E5" s="61" t="s">
        <v>24</v>
      </c>
      <c r="F5" s="101">
        <v>593.98599999999999</v>
      </c>
      <c r="G5" s="101">
        <v>491.04700000000003</v>
      </c>
      <c r="H5" s="101">
        <v>102.93899999999999</v>
      </c>
      <c r="I5" s="102">
        <v>20.963166458607834</v>
      </c>
      <c r="J5" s="101">
        <v>99.644000000000005</v>
      </c>
      <c r="K5" s="101">
        <v>66.599999999999994</v>
      </c>
      <c r="L5" s="101">
        <f>J5-K5</f>
        <v>33.044000000000011</v>
      </c>
      <c r="M5" s="103">
        <f t="shared" si="0"/>
        <v>16.775479556757233</v>
      </c>
    </row>
    <row r="6" spans="1:13" x14ac:dyDescent="0.25">
      <c r="A6" s="64">
        <v>30</v>
      </c>
      <c r="B6" s="65">
        <v>27</v>
      </c>
      <c r="C6" s="65">
        <f t="shared" si="1"/>
        <v>-3</v>
      </c>
      <c r="D6" s="63" t="s">
        <v>47</v>
      </c>
      <c r="E6" s="61" t="s">
        <v>24</v>
      </c>
      <c r="F6" s="101">
        <v>296.803</v>
      </c>
      <c r="G6" s="101">
        <v>392.8</v>
      </c>
      <c r="H6" s="101">
        <v>-95.997</v>
      </c>
      <c r="I6" s="102">
        <v>-24.439154786150713</v>
      </c>
      <c r="J6" s="101">
        <v>96.605000000000004</v>
      </c>
      <c r="K6" s="101">
        <v>141.19999999999999</v>
      </c>
      <c r="L6" s="101">
        <f>J6-K6</f>
        <v>-44.594999999999985</v>
      </c>
      <c r="M6" s="103">
        <f t="shared" si="0"/>
        <v>32.548525452909843</v>
      </c>
    </row>
    <row r="7" spans="1:13" x14ac:dyDescent="0.25">
      <c r="A7" s="64">
        <v>109</v>
      </c>
      <c r="B7" s="65">
        <v>106</v>
      </c>
      <c r="C7" s="65">
        <f t="shared" si="1"/>
        <v>-3</v>
      </c>
      <c r="D7" s="63" t="s">
        <v>113</v>
      </c>
      <c r="E7" s="61" t="s">
        <v>24</v>
      </c>
      <c r="F7" s="101">
        <v>52.673000000000002</v>
      </c>
      <c r="G7" s="101">
        <v>50</v>
      </c>
      <c r="H7" s="101">
        <v>2.673</v>
      </c>
      <c r="I7" s="102">
        <v>5.3460000000000001</v>
      </c>
      <c r="J7" s="101">
        <v>0.161</v>
      </c>
      <c r="K7" s="101">
        <v>3.8</v>
      </c>
      <c r="L7" s="101">
        <f>J7-K7</f>
        <v>-3.6389999999999998</v>
      </c>
      <c r="M7" s="103">
        <f t="shared" si="0"/>
        <v>0.30565944601598544</v>
      </c>
    </row>
    <row r="8" spans="1:13" x14ac:dyDescent="0.25">
      <c r="A8" s="66"/>
      <c r="B8" s="61"/>
      <c r="C8" s="62"/>
      <c r="D8" s="63"/>
      <c r="E8" s="67" t="s">
        <v>238</v>
      </c>
      <c r="F8" s="104">
        <f>SUM(F3:F7)</f>
        <v>3226.5839999999998</v>
      </c>
      <c r="G8" s="104">
        <f>SUM(G3:G7)</f>
        <v>3989.1470000000004</v>
      </c>
      <c r="H8" s="104">
        <f>SUM(H3:H7)</f>
        <v>-762.56299999999999</v>
      </c>
      <c r="I8" s="105">
        <f>(F8*100/G8)-100</f>
        <v>-19.11594132780769</v>
      </c>
      <c r="J8" s="104">
        <f>SUM(J3:J7)</f>
        <v>435.63100000000003</v>
      </c>
      <c r="K8" s="104">
        <f>SUM(K3:K7)</f>
        <v>522.79099999999994</v>
      </c>
      <c r="L8" s="104">
        <f>SUM(L3:L7)</f>
        <v>-87.159999999999968</v>
      </c>
      <c r="M8" s="106">
        <f t="shared" si="0"/>
        <v>13.501306645046281</v>
      </c>
    </row>
    <row r="9" spans="1:13" x14ac:dyDescent="0.25">
      <c r="A9" s="25"/>
      <c r="B9" s="25"/>
      <c r="C9" s="25"/>
      <c r="D9" s="8"/>
      <c r="E9" s="9"/>
      <c r="F9" s="18"/>
      <c r="G9" s="18"/>
      <c r="H9" s="18"/>
      <c r="I9" s="11"/>
      <c r="J9" s="18"/>
      <c r="K9" s="18"/>
      <c r="L9" s="18"/>
      <c r="M9" s="11"/>
    </row>
    <row r="10" spans="1:13" x14ac:dyDescent="0.25">
      <c r="A10" s="68">
        <v>10</v>
      </c>
      <c r="B10" s="68">
        <v>9</v>
      </c>
      <c r="C10" s="69">
        <f>B10-A10</f>
        <v>-1</v>
      </c>
      <c r="D10" s="70" t="s">
        <v>29</v>
      </c>
      <c r="E10" s="68" t="s">
        <v>30</v>
      </c>
      <c r="F10" s="107">
        <v>996.29399999999998</v>
      </c>
      <c r="G10" s="107">
        <v>1096.2</v>
      </c>
      <c r="H10" s="107">
        <v>-99.906000000000006</v>
      </c>
      <c r="I10" s="108">
        <v>-9.1138478379857695</v>
      </c>
      <c r="J10" s="107">
        <v>98.222999999999999</v>
      </c>
      <c r="K10" s="107">
        <v>183.6</v>
      </c>
      <c r="L10" s="107">
        <f>J10-K10</f>
        <v>-85.376999999999995</v>
      </c>
      <c r="M10" s="109">
        <f>J10*100/F10</f>
        <v>9.8588368493637422</v>
      </c>
    </row>
    <row r="11" spans="1:13" x14ac:dyDescent="0.25">
      <c r="A11" s="71">
        <v>200</v>
      </c>
      <c r="B11" s="72">
        <v>195</v>
      </c>
      <c r="C11" s="72">
        <f t="shared" ref="C11" si="2">B11-A11</f>
        <v>-5</v>
      </c>
      <c r="D11" s="70" t="s">
        <v>243</v>
      </c>
      <c r="E11" s="68" t="s">
        <v>30</v>
      </c>
      <c r="F11" s="107">
        <v>10.18</v>
      </c>
      <c r="G11" s="107">
        <v>9.8079999999999998</v>
      </c>
      <c r="H11" s="107">
        <v>0.372</v>
      </c>
      <c r="I11" s="108">
        <v>3.7928221859706359</v>
      </c>
      <c r="J11" s="107">
        <v>-2.1789999999999998</v>
      </c>
      <c r="K11" s="107">
        <v>1.9E-2</v>
      </c>
      <c r="L11" s="107">
        <f>J11-K11</f>
        <v>-2.198</v>
      </c>
      <c r="M11" s="109">
        <f>J11*100/F11</f>
        <v>-21.404715127701373</v>
      </c>
    </row>
    <row r="12" spans="1:13" s="27" customFormat="1" x14ac:dyDescent="0.25">
      <c r="A12" s="73"/>
      <c r="B12" s="74"/>
      <c r="C12" s="75"/>
      <c r="D12" s="76"/>
      <c r="E12" s="77"/>
      <c r="F12" s="110"/>
      <c r="G12" s="110"/>
      <c r="H12" s="110"/>
      <c r="I12" s="111"/>
      <c r="J12" s="110"/>
      <c r="K12" s="110"/>
      <c r="L12" s="110"/>
      <c r="M12" s="20"/>
    </row>
    <row r="13" spans="1:13" x14ac:dyDescent="0.25">
      <c r="A13" s="78">
        <v>7</v>
      </c>
      <c r="B13" s="78">
        <v>10</v>
      </c>
      <c r="C13" s="79">
        <f>B13-A13</f>
        <v>3</v>
      </c>
      <c r="D13" s="80" t="s">
        <v>241</v>
      </c>
      <c r="E13" s="78" t="s">
        <v>27</v>
      </c>
      <c r="F13" s="112">
        <v>1154.424</v>
      </c>
      <c r="G13" s="112">
        <v>1073.8130000000001</v>
      </c>
      <c r="H13" s="112">
        <v>80.611000000000004</v>
      </c>
      <c r="I13" s="113">
        <v>7.5069867844773723</v>
      </c>
      <c r="J13" s="112">
        <v>9.9039999999999999</v>
      </c>
      <c r="K13" s="112">
        <v>61.38</v>
      </c>
      <c r="L13" s="112">
        <f>J13-K13</f>
        <v>-51.475999999999999</v>
      </c>
      <c r="M13" s="114">
        <f t="shared" ref="M13:M19" si="3">J13*100/F13</f>
        <v>0.85791702182213814</v>
      </c>
    </row>
    <row r="14" spans="1:13" x14ac:dyDescent="0.25">
      <c r="A14" s="81">
        <v>47</v>
      </c>
      <c r="B14" s="82" t="s">
        <v>60</v>
      </c>
      <c r="C14" s="83" t="s">
        <v>60</v>
      </c>
      <c r="D14" s="80" t="s">
        <v>63</v>
      </c>
      <c r="E14" s="78" t="s">
        <v>27</v>
      </c>
      <c r="F14" s="112">
        <v>185.8</v>
      </c>
      <c r="G14" s="112">
        <v>0</v>
      </c>
      <c r="H14" s="112">
        <f>F14-G14</f>
        <v>185.8</v>
      </c>
      <c r="I14" s="113"/>
      <c r="J14" s="112">
        <v>-25.8</v>
      </c>
      <c r="K14" s="112">
        <v>0</v>
      </c>
      <c r="L14" s="112">
        <f>J14-K14</f>
        <v>-25.8</v>
      </c>
      <c r="M14" s="114">
        <f t="shared" si="3"/>
        <v>-13.885898815931109</v>
      </c>
    </row>
    <row r="15" spans="1:13" s="137" customFormat="1" x14ac:dyDescent="0.25">
      <c r="A15" s="81">
        <v>78</v>
      </c>
      <c r="B15" s="83">
        <v>91</v>
      </c>
      <c r="C15" s="83">
        <f t="shared" ref="C15" si="4">B15-A15</f>
        <v>13</v>
      </c>
      <c r="D15" s="80" t="s">
        <v>250</v>
      </c>
      <c r="E15" s="78" t="s">
        <v>27</v>
      </c>
      <c r="F15" s="160">
        <v>82.1</v>
      </c>
      <c r="G15" s="160">
        <v>67.2</v>
      </c>
      <c r="H15" s="160">
        <f>F15-G15</f>
        <v>14.899999999999991</v>
      </c>
      <c r="I15" s="161">
        <f t="shared" ref="I15" si="5">F15*100/G15-100</f>
        <v>22.172619047619037</v>
      </c>
      <c r="J15" s="162">
        <v>-1.4</v>
      </c>
      <c r="K15" s="163">
        <v>-0.6</v>
      </c>
      <c r="L15" s="160">
        <f t="shared" ref="L15" si="6">J15-K15</f>
        <v>-0.79999999999999993</v>
      </c>
      <c r="M15" s="161">
        <f t="shared" si="3"/>
        <v>-1.7052375152253352</v>
      </c>
    </row>
    <row r="16" spans="1:13" x14ac:dyDescent="0.25">
      <c r="A16" s="81">
        <v>83</v>
      </c>
      <c r="B16" s="83">
        <v>67</v>
      </c>
      <c r="C16" s="83">
        <f t="shared" ref="C16:C18" si="7">B16-A16</f>
        <v>-16</v>
      </c>
      <c r="D16" s="80" t="s">
        <v>95</v>
      </c>
      <c r="E16" s="78" t="s">
        <v>27</v>
      </c>
      <c r="F16" s="112">
        <v>75.998999999999995</v>
      </c>
      <c r="G16" s="112">
        <v>107.8</v>
      </c>
      <c r="H16" s="112">
        <v>-31.800999999999998</v>
      </c>
      <c r="I16" s="113">
        <v>-29.5</v>
      </c>
      <c r="J16" s="112">
        <v>28.62</v>
      </c>
      <c r="K16" s="112">
        <v>53</v>
      </c>
      <c r="L16" s="112">
        <f>J16-K16</f>
        <v>-24.38</v>
      </c>
      <c r="M16" s="114">
        <f t="shared" si="3"/>
        <v>37.658390241976868</v>
      </c>
    </row>
    <row r="17" spans="1:13" x14ac:dyDescent="0.25">
      <c r="A17" s="81">
        <v>135</v>
      </c>
      <c r="B17" s="83">
        <v>179</v>
      </c>
      <c r="C17" s="83">
        <f t="shared" si="7"/>
        <v>44</v>
      </c>
      <c r="D17" s="80" t="s">
        <v>129</v>
      </c>
      <c r="E17" s="78" t="s">
        <v>27</v>
      </c>
      <c r="F17" s="112">
        <v>34.030999999999999</v>
      </c>
      <c r="G17" s="112">
        <v>17.983000000000001</v>
      </c>
      <c r="H17" s="112">
        <v>16.047999999999998</v>
      </c>
      <c r="I17" s="113">
        <v>89.239837624423075</v>
      </c>
      <c r="J17" s="112">
        <v>-0.377</v>
      </c>
      <c r="K17" s="112">
        <v>1.7000000000000001E-2</v>
      </c>
      <c r="L17" s="112">
        <f>J17-K17</f>
        <v>-0.39400000000000002</v>
      </c>
      <c r="M17" s="114">
        <f t="shared" si="3"/>
        <v>-1.1078134641944111</v>
      </c>
    </row>
    <row r="18" spans="1:13" x14ac:dyDescent="0.25">
      <c r="A18" s="81">
        <v>189</v>
      </c>
      <c r="B18" s="83">
        <v>118</v>
      </c>
      <c r="C18" s="83">
        <f t="shared" si="7"/>
        <v>-71</v>
      </c>
      <c r="D18" s="84" t="s">
        <v>166</v>
      </c>
      <c r="E18" s="78" t="s">
        <v>167</v>
      </c>
      <c r="F18" s="112">
        <v>14.7</v>
      </c>
      <c r="G18" s="112">
        <v>44.4</v>
      </c>
      <c r="H18" s="112">
        <f>F18-G18</f>
        <v>-29.7</v>
      </c>
      <c r="I18" s="115">
        <f>F18/G18*100-100</f>
        <v>-66.891891891891902</v>
      </c>
      <c r="J18" s="112">
        <v>0.3</v>
      </c>
      <c r="K18" s="112">
        <v>0.8</v>
      </c>
      <c r="L18" s="112">
        <f>J18-K18</f>
        <v>-0.5</v>
      </c>
      <c r="M18" s="114">
        <f t="shared" si="3"/>
        <v>2.0408163265306123</v>
      </c>
    </row>
    <row r="19" spans="1:13" x14ac:dyDescent="0.25">
      <c r="A19" s="78"/>
      <c r="B19" s="78"/>
      <c r="C19" s="79"/>
      <c r="D19" s="80"/>
      <c r="E19" s="85" t="s">
        <v>238</v>
      </c>
      <c r="F19" s="116">
        <f>SUM(F13:F18)</f>
        <v>1547.0539999999999</v>
      </c>
      <c r="G19" s="116">
        <f>SUM(G13:G18)</f>
        <v>1311.1960000000001</v>
      </c>
      <c r="H19" s="116">
        <f>SUM(H13:H18)</f>
        <v>235.858</v>
      </c>
      <c r="I19" s="117">
        <f>F19/G19*100-100</f>
        <v>17.988004844432083</v>
      </c>
      <c r="J19" s="116">
        <f>SUM(J13:J18)</f>
        <v>11.247000000000002</v>
      </c>
      <c r="K19" s="116">
        <f>SUM(K13:K18)</f>
        <v>114.59699999999999</v>
      </c>
      <c r="L19" s="116">
        <f>SUM(L13:L18)</f>
        <v>-103.35</v>
      </c>
      <c r="M19" s="118">
        <f t="shared" si="3"/>
        <v>0.72699466211263497</v>
      </c>
    </row>
    <row r="20" spans="1:13" s="27" customFormat="1" x14ac:dyDescent="0.25">
      <c r="A20" s="77"/>
      <c r="B20" s="77"/>
      <c r="C20" s="75"/>
      <c r="D20" s="76"/>
      <c r="E20" s="77"/>
      <c r="F20" s="119"/>
      <c r="G20" s="119"/>
      <c r="H20" s="119"/>
      <c r="I20" s="120"/>
      <c r="J20" s="119"/>
      <c r="K20" s="119"/>
      <c r="L20" s="119"/>
      <c r="M20" s="121"/>
    </row>
    <row r="21" spans="1:13" s="27" customFormat="1" x14ac:dyDescent="0.25">
      <c r="A21" s="86">
        <v>17</v>
      </c>
      <c r="B21" s="87">
        <v>19</v>
      </c>
      <c r="C21" s="87">
        <f t="shared" ref="C21:C26" si="8">B21-A21</f>
        <v>2</v>
      </c>
      <c r="D21" s="88" t="s">
        <v>36</v>
      </c>
      <c r="E21" s="89" t="s">
        <v>37</v>
      </c>
      <c r="F21" s="122">
        <v>611.66600000000005</v>
      </c>
      <c r="G21" s="122">
        <v>639.33199999999999</v>
      </c>
      <c r="H21" s="122">
        <v>-27.666</v>
      </c>
      <c r="I21" s="123">
        <f t="shared" ref="I21:I26" si="9">F21*100/G21-100</f>
        <v>-4.327329149800093</v>
      </c>
      <c r="J21" s="122">
        <v>34.554000000000002</v>
      </c>
      <c r="K21" s="122">
        <v>8.8000000000000007</v>
      </c>
      <c r="L21" s="122">
        <f t="shared" ref="L21:L26" si="10">J21-K21</f>
        <v>25.754000000000001</v>
      </c>
      <c r="M21" s="123">
        <f t="shared" ref="M21:M26" si="11">J21*100/F21</f>
        <v>5.6491614704757165</v>
      </c>
    </row>
    <row r="22" spans="1:13" s="27" customFormat="1" x14ac:dyDescent="0.25">
      <c r="A22" s="86">
        <v>19</v>
      </c>
      <c r="B22" s="87">
        <v>32</v>
      </c>
      <c r="C22" s="87">
        <f t="shared" si="8"/>
        <v>13</v>
      </c>
      <c r="D22" s="88" t="s">
        <v>38</v>
      </c>
      <c r="E22" s="89" t="s">
        <v>37</v>
      </c>
      <c r="F22" s="122">
        <v>598.721</v>
      </c>
      <c r="G22" s="122">
        <v>275.45499999999998</v>
      </c>
      <c r="H22" s="122">
        <v>323.26600000000002</v>
      </c>
      <c r="I22" s="123">
        <f t="shared" si="9"/>
        <v>117.35710007079197</v>
      </c>
      <c r="J22" s="122">
        <v>10.9</v>
      </c>
      <c r="K22" s="122">
        <v>0.3</v>
      </c>
      <c r="L22" s="122">
        <f t="shared" si="10"/>
        <v>10.6</v>
      </c>
      <c r="M22" s="123">
        <f t="shared" si="11"/>
        <v>1.8205474670171917</v>
      </c>
    </row>
    <row r="23" spans="1:13" s="27" customFormat="1" x14ac:dyDescent="0.25">
      <c r="A23" s="86">
        <v>24</v>
      </c>
      <c r="B23" s="87">
        <v>28</v>
      </c>
      <c r="C23" s="87">
        <f t="shared" si="8"/>
        <v>4</v>
      </c>
      <c r="D23" s="88" t="s">
        <v>43</v>
      </c>
      <c r="E23" s="89" t="s">
        <v>37</v>
      </c>
      <c r="F23" s="122">
        <v>477.834</v>
      </c>
      <c r="G23" s="122">
        <v>383</v>
      </c>
      <c r="H23" s="122">
        <v>94.834000000000003</v>
      </c>
      <c r="I23" s="123">
        <f t="shared" si="9"/>
        <v>24.760835509138388</v>
      </c>
      <c r="J23" s="122">
        <v>33.78</v>
      </c>
      <c r="K23" s="122">
        <v>43.7</v>
      </c>
      <c r="L23" s="122">
        <f t="shared" si="10"/>
        <v>-9.9200000000000017</v>
      </c>
      <c r="M23" s="123">
        <f t="shared" si="11"/>
        <v>7.0694006705257477</v>
      </c>
    </row>
    <row r="24" spans="1:13" s="27" customFormat="1" x14ac:dyDescent="0.25">
      <c r="A24" s="86">
        <v>28</v>
      </c>
      <c r="B24" s="87">
        <v>35</v>
      </c>
      <c r="C24" s="87">
        <f>B24-A24</f>
        <v>7</v>
      </c>
      <c r="D24" s="88" t="s">
        <v>64</v>
      </c>
      <c r="E24" s="89" t="s">
        <v>37</v>
      </c>
      <c r="F24" s="185">
        <v>373.6</v>
      </c>
      <c r="G24" s="185">
        <v>265.7</v>
      </c>
      <c r="H24" s="122">
        <f>F24-G24</f>
        <v>107.90000000000003</v>
      </c>
      <c r="I24" s="123">
        <f>F24*100/G24-100</f>
        <v>40.609710199473085</v>
      </c>
      <c r="J24" s="122">
        <v>113.3</v>
      </c>
      <c r="K24" s="122">
        <v>-49.8</v>
      </c>
      <c r="L24" s="122">
        <f>J24-K24</f>
        <v>163.1</v>
      </c>
      <c r="M24" s="123">
        <f>J24*100/F24</f>
        <v>30.326552462526763</v>
      </c>
    </row>
    <row r="25" spans="1:13" s="27" customFormat="1" x14ac:dyDescent="0.25">
      <c r="A25" s="86">
        <v>29</v>
      </c>
      <c r="B25" s="87">
        <v>36</v>
      </c>
      <c r="C25" s="87">
        <f t="shared" si="8"/>
        <v>7</v>
      </c>
      <c r="D25" s="88" t="s">
        <v>216</v>
      </c>
      <c r="E25" s="89" t="s">
        <v>37</v>
      </c>
      <c r="F25" s="122">
        <v>343.303</v>
      </c>
      <c r="G25" s="122">
        <v>250.2</v>
      </c>
      <c r="H25" s="122">
        <v>93.102999999999994</v>
      </c>
      <c r="I25" s="123">
        <f t="shared" si="9"/>
        <v>37.211430855315768</v>
      </c>
      <c r="J25" s="122">
        <v>18.943999999999999</v>
      </c>
      <c r="K25" s="122">
        <v>-41.4</v>
      </c>
      <c r="L25" s="122">
        <f t="shared" si="10"/>
        <v>60.343999999999994</v>
      </c>
      <c r="M25" s="123">
        <f t="shared" si="11"/>
        <v>5.5181574294427946</v>
      </c>
    </row>
    <row r="26" spans="1:13" s="27" customFormat="1" x14ac:dyDescent="0.25">
      <c r="A26" s="86">
        <v>48</v>
      </c>
      <c r="B26" s="87">
        <v>48</v>
      </c>
      <c r="C26" s="87">
        <f t="shared" si="8"/>
        <v>0</v>
      </c>
      <c r="D26" s="88" t="s">
        <v>206</v>
      </c>
      <c r="E26" s="89" t="s">
        <v>37</v>
      </c>
      <c r="F26" s="122">
        <v>176.429</v>
      </c>
      <c r="G26" s="122">
        <v>164.24600000000001</v>
      </c>
      <c r="H26" s="122">
        <v>12.183</v>
      </c>
      <c r="I26" s="123">
        <f t="shared" si="9"/>
        <v>7.41753223822802</v>
      </c>
      <c r="J26" s="122">
        <v>14.085000000000001</v>
      </c>
      <c r="K26" s="122">
        <v>-0.56999999999999995</v>
      </c>
      <c r="L26" s="122">
        <f t="shared" si="10"/>
        <v>14.655000000000001</v>
      </c>
      <c r="M26" s="123">
        <f t="shared" si="11"/>
        <v>7.9833814168872461</v>
      </c>
    </row>
    <row r="27" spans="1:13" x14ac:dyDescent="0.25">
      <c r="A27" s="86">
        <v>52</v>
      </c>
      <c r="B27" s="87">
        <v>47</v>
      </c>
      <c r="C27" s="87">
        <f t="shared" ref="C27:C37" si="12">B27-A27</f>
        <v>-5</v>
      </c>
      <c r="D27" s="88" t="s">
        <v>67</v>
      </c>
      <c r="E27" s="89" t="s">
        <v>37</v>
      </c>
      <c r="F27" s="122">
        <v>161.16</v>
      </c>
      <c r="G27" s="122">
        <v>165.90299999999999</v>
      </c>
      <c r="H27" s="122">
        <v>-4.7430000000000003</v>
      </c>
      <c r="I27" s="124">
        <v>-2.8588994774054721</v>
      </c>
      <c r="J27" s="122">
        <v>17.335999999999999</v>
      </c>
      <c r="K27" s="122">
        <v>11.56</v>
      </c>
      <c r="L27" s="122">
        <f t="shared" ref="L27:L37" si="13">J27-K27</f>
        <v>5.775999999999998</v>
      </c>
      <c r="M27" s="123">
        <f t="shared" ref="M27:M38" si="14">J27*100/F27</f>
        <v>10.757011665425663</v>
      </c>
    </row>
    <row r="28" spans="1:13" x14ac:dyDescent="0.25">
      <c r="A28" s="86">
        <v>53</v>
      </c>
      <c r="B28" s="87">
        <v>49</v>
      </c>
      <c r="C28" s="87">
        <f t="shared" si="12"/>
        <v>-4</v>
      </c>
      <c r="D28" s="88" t="s">
        <v>68</v>
      </c>
      <c r="E28" s="89" t="s">
        <v>37</v>
      </c>
      <c r="F28" s="122">
        <v>153.351</v>
      </c>
      <c r="G28" s="122">
        <v>162.30000000000001</v>
      </c>
      <c r="H28" s="122">
        <v>-8.9489999999999998</v>
      </c>
      <c r="I28" s="124">
        <v>-5.5138632162661736</v>
      </c>
      <c r="J28" s="122">
        <v>4.4000000000000004</v>
      </c>
      <c r="K28" s="122">
        <v>1.4</v>
      </c>
      <c r="L28" s="122">
        <f t="shared" si="13"/>
        <v>3.0000000000000004</v>
      </c>
      <c r="M28" s="123">
        <f t="shared" si="14"/>
        <v>2.8692346316620045</v>
      </c>
    </row>
    <row r="29" spans="1:13" x14ac:dyDescent="0.25">
      <c r="A29" s="86">
        <v>58</v>
      </c>
      <c r="B29" s="87">
        <v>49</v>
      </c>
      <c r="C29" s="87">
        <f t="shared" si="12"/>
        <v>-9</v>
      </c>
      <c r="D29" s="88" t="s">
        <v>73</v>
      </c>
      <c r="E29" s="89" t="s">
        <v>37</v>
      </c>
      <c r="F29" s="122">
        <v>132.07300000000001</v>
      </c>
      <c r="G29" s="122">
        <v>132.1</v>
      </c>
      <c r="H29" s="122">
        <f>F29-G29</f>
        <v>-2.6999999999986812E-2</v>
      </c>
      <c r="I29" s="124">
        <v>0</v>
      </c>
      <c r="J29" s="122">
        <v>0.375</v>
      </c>
      <c r="K29" s="122">
        <v>0.375</v>
      </c>
      <c r="L29" s="122">
        <f t="shared" si="13"/>
        <v>0</v>
      </c>
      <c r="M29" s="123">
        <f t="shared" si="14"/>
        <v>0.28393388504842015</v>
      </c>
    </row>
    <row r="30" spans="1:13" x14ac:dyDescent="0.25">
      <c r="A30" s="86">
        <v>64</v>
      </c>
      <c r="B30" s="87">
        <v>59</v>
      </c>
      <c r="C30" s="87">
        <f t="shared" si="12"/>
        <v>-5</v>
      </c>
      <c r="D30" s="88" t="s">
        <v>78</v>
      </c>
      <c r="E30" s="89" t="s">
        <v>37</v>
      </c>
      <c r="F30" s="122">
        <v>109.855</v>
      </c>
      <c r="G30" s="122">
        <v>125</v>
      </c>
      <c r="H30" s="122">
        <v>-15.145</v>
      </c>
      <c r="I30" s="124">
        <v>-12.116</v>
      </c>
      <c r="J30" s="122">
        <v>-3.081</v>
      </c>
      <c r="K30" s="122">
        <v>-14.2</v>
      </c>
      <c r="L30" s="122">
        <f t="shared" si="13"/>
        <v>11.119</v>
      </c>
      <c r="M30" s="123">
        <f t="shared" si="14"/>
        <v>-2.8046060716398888</v>
      </c>
    </row>
    <row r="31" spans="1:13" x14ac:dyDescent="0.25">
      <c r="A31" s="86">
        <v>75</v>
      </c>
      <c r="B31" s="87">
        <v>77</v>
      </c>
      <c r="C31" s="87">
        <f t="shared" si="12"/>
        <v>2</v>
      </c>
      <c r="D31" s="88" t="s">
        <v>88</v>
      </c>
      <c r="E31" s="89" t="s">
        <v>37</v>
      </c>
      <c r="F31" s="122">
        <v>84.668999999999997</v>
      </c>
      <c r="G31" s="122">
        <v>84.8</v>
      </c>
      <c r="H31" s="122">
        <v>-0.13100000000000001</v>
      </c>
      <c r="I31" s="124">
        <v>-0.15448113207547171</v>
      </c>
      <c r="J31" s="122">
        <v>-10.137</v>
      </c>
      <c r="K31" s="122">
        <v>1.7</v>
      </c>
      <c r="L31" s="122">
        <f t="shared" si="13"/>
        <v>-11.837</v>
      </c>
      <c r="M31" s="123">
        <f t="shared" si="14"/>
        <v>-11.972504694752509</v>
      </c>
    </row>
    <row r="32" spans="1:13" x14ac:dyDescent="0.25">
      <c r="A32" s="86">
        <v>85</v>
      </c>
      <c r="B32" s="87">
        <v>69</v>
      </c>
      <c r="C32" s="87">
        <f t="shared" si="12"/>
        <v>-16</v>
      </c>
      <c r="D32" s="88" t="s">
        <v>96</v>
      </c>
      <c r="E32" s="89" t="s">
        <v>37</v>
      </c>
      <c r="F32" s="122">
        <v>72.775999999999996</v>
      </c>
      <c r="G32" s="122">
        <v>99.6</v>
      </c>
      <c r="H32" s="122">
        <v>-26.824000000000002</v>
      </c>
      <c r="I32" s="124">
        <v>-26.931726907630519</v>
      </c>
      <c r="J32" s="122">
        <v>12.597</v>
      </c>
      <c r="K32" s="122">
        <v>10.3</v>
      </c>
      <c r="L32" s="122">
        <f t="shared" si="13"/>
        <v>2.2969999999999988</v>
      </c>
      <c r="M32" s="123">
        <f t="shared" si="14"/>
        <v>17.309277783884799</v>
      </c>
    </row>
    <row r="33" spans="1:13" s="137" customFormat="1" x14ac:dyDescent="0.25">
      <c r="A33" s="86">
        <v>133</v>
      </c>
      <c r="B33" s="87">
        <v>176</v>
      </c>
      <c r="C33" s="87">
        <f t="shared" si="12"/>
        <v>43</v>
      </c>
      <c r="D33" s="157" t="s">
        <v>246</v>
      </c>
      <c r="E33" s="158" t="s">
        <v>37</v>
      </c>
      <c r="F33" s="159">
        <v>34.280999999999999</v>
      </c>
      <c r="G33" s="159">
        <v>19.492999999999999</v>
      </c>
      <c r="H33" s="122">
        <f t="shared" ref="H33:H34" si="15">F33-G33</f>
        <v>14.788</v>
      </c>
      <c r="I33" s="123">
        <f t="shared" ref="I33:I34" si="16">F33*100/G33-100</f>
        <v>75.863130354486231</v>
      </c>
      <c r="J33" s="156">
        <v>1.379</v>
      </c>
      <c r="K33" s="156">
        <v>-0.39400000000000002</v>
      </c>
      <c r="L33" s="122">
        <f t="shared" si="13"/>
        <v>1.7730000000000001</v>
      </c>
      <c r="M33" s="123">
        <f t="shared" si="14"/>
        <v>4.0226364458446371</v>
      </c>
    </row>
    <row r="34" spans="1:13" s="137" customFormat="1" x14ac:dyDescent="0.25">
      <c r="A34" s="86">
        <v>164</v>
      </c>
      <c r="B34" s="87">
        <v>182</v>
      </c>
      <c r="C34" s="87">
        <f t="shared" si="12"/>
        <v>18</v>
      </c>
      <c r="D34" s="157" t="s">
        <v>264</v>
      </c>
      <c r="E34" s="158" t="s">
        <v>37</v>
      </c>
      <c r="F34" s="159">
        <v>24</v>
      </c>
      <c r="G34" s="159">
        <v>17.72</v>
      </c>
      <c r="H34" s="122">
        <f t="shared" si="15"/>
        <v>6.2800000000000011</v>
      </c>
      <c r="I34" s="123">
        <f t="shared" si="16"/>
        <v>35.440180586907445</v>
      </c>
      <c r="J34" s="159">
        <v>2.9430000000000001</v>
      </c>
      <c r="K34" s="159">
        <v>0.40400000000000003</v>
      </c>
      <c r="L34" s="122">
        <f t="shared" si="13"/>
        <v>2.5390000000000001</v>
      </c>
      <c r="M34" s="123">
        <f t="shared" si="14"/>
        <v>12.262500000000001</v>
      </c>
    </row>
    <row r="35" spans="1:13" x14ac:dyDescent="0.25">
      <c r="A35" s="86">
        <v>169</v>
      </c>
      <c r="B35" s="87">
        <v>143</v>
      </c>
      <c r="C35" s="87">
        <f t="shared" si="12"/>
        <v>-26</v>
      </c>
      <c r="D35" s="88" t="s">
        <v>154</v>
      </c>
      <c r="E35" s="89" t="s">
        <v>37</v>
      </c>
      <c r="F35" s="122">
        <v>22.364000000000001</v>
      </c>
      <c r="G35" s="122">
        <v>31.1</v>
      </c>
      <c r="H35" s="122">
        <v>-8.7360000000000007</v>
      </c>
      <c r="I35" s="124">
        <v>-28.09003215434084</v>
      </c>
      <c r="J35" s="122">
        <v>-13.943</v>
      </c>
      <c r="K35" s="122">
        <v>0</v>
      </c>
      <c r="L35" s="122">
        <f t="shared" si="13"/>
        <v>-13.943</v>
      </c>
      <c r="M35" s="123">
        <f t="shared" si="14"/>
        <v>-62.345734215703807</v>
      </c>
    </row>
    <row r="36" spans="1:13" x14ac:dyDescent="0.25">
      <c r="A36" s="86">
        <v>172</v>
      </c>
      <c r="B36" s="87">
        <v>149</v>
      </c>
      <c r="C36" s="87">
        <f t="shared" si="12"/>
        <v>-23</v>
      </c>
      <c r="D36" s="88" t="s">
        <v>156</v>
      </c>
      <c r="E36" s="89" t="s">
        <v>37</v>
      </c>
      <c r="F36" s="122">
        <v>21.63</v>
      </c>
      <c r="G36" s="122">
        <v>30.175999999999998</v>
      </c>
      <c r="H36" s="122">
        <v>-8.5459999999999994</v>
      </c>
      <c r="I36" s="124">
        <v>-28.320519618239658</v>
      </c>
      <c r="J36" s="122">
        <v>1.61</v>
      </c>
      <c r="K36" s="122">
        <v>1.284</v>
      </c>
      <c r="L36" s="122">
        <f t="shared" si="13"/>
        <v>0.32600000000000007</v>
      </c>
      <c r="M36" s="123">
        <f t="shared" si="14"/>
        <v>7.4433656957928802</v>
      </c>
    </row>
    <row r="37" spans="1:13" x14ac:dyDescent="0.25">
      <c r="A37" s="86">
        <v>183</v>
      </c>
      <c r="B37" s="87">
        <v>181</v>
      </c>
      <c r="C37" s="87">
        <f t="shared" si="12"/>
        <v>-2</v>
      </c>
      <c r="D37" s="88" t="s">
        <v>163</v>
      </c>
      <c r="E37" s="89" t="s">
        <v>164</v>
      </c>
      <c r="F37" s="122">
        <v>17.553000000000001</v>
      </c>
      <c r="G37" s="122">
        <v>17.885000000000002</v>
      </c>
      <c r="H37" s="122">
        <f>F37-G37</f>
        <v>-0.33200000000000074</v>
      </c>
      <c r="I37" s="124">
        <f>(F37*100/G37)-100</f>
        <v>-1.8563041655018111</v>
      </c>
      <c r="J37" s="122">
        <v>0.55000000000000004</v>
      </c>
      <c r="K37" s="122">
        <v>1.43</v>
      </c>
      <c r="L37" s="122">
        <f t="shared" si="13"/>
        <v>-0.87999999999999989</v>
      </c>
      <c r="M37" s="123">
        <f t="shared" si="14"/>
        <v>3.1333675155244118</v>
      </c>
    </row>
    <row r="38" spans="1:13" x14ac:dyDescent="0.25">
      <c r="A38" s="90"/>
      <c r="B38" s="91"/>
      <c r="C38" s="92"/>
      <c r="D38" s="88"/>
      <c r="E38" s="93" t="s">
        <v>238</v>
      </c>
      <c r="F38" s="125">
        <f>SUM(F21:F37)</f>
        <v>3415.2649999999999</v>
      </c>
      <c r="G38" s="125">
        <f>SUM(G21:G37)</f>
        <v>2864.01</v>
      </c>
      <c r="H38" s="125">
        <f>SUM(H21:H37)</f>
        <v>551.25500000000011</v>
      </c>
      <c r="I38" s="126">
        <f>(F38*100/G38)-100</f>
        <v>19.247663241399295</v>
      </c>
      <c r="J38" s="125">
        <f>SUM(J21:J37)</f>
        <v>239.59200000000004</v>
      </c>
      <c r="K38" s="125">
        <f>SUM(K21:K37)</f>
        <v>-25.11099999999999</v>
      </c>
      <c r="L38" s="125">
        <f>SUM(L21:L37)</f>
        <v>264.70300000000009</v>
      </c>
      <c r="M38" s="127">
        <f t="shared" si="14"/>
        <v>7.0153267755210811</v>
      </c>
    </row>
    <row r="39" spans="1:13" x14ac:dyDescent="0.25">
      <c r="A39" s="4"/>
      <c r="B39" s="5"/>
      <c r="C39" s="3"/>
      <c r="D39" s="4"/>
      <c r="E39" s="4"/>
      <c r="F39" s="128"/>
      <c r="G39" s="128"/>
      <c r="H39" s="128"/>
      <c r="I39" s="128"/>
      <c r="J39" s="128"/>
      <c r="K39" s="128"/>
      <c r="L39" s="128"/>
      <c r="M39" s="128"/>
    </row>
    <row r="40" spans="1:13" x14ac:dyDescent="0.25">
      <c r="A40" s="96">
        <v>9</v>
      </c>
      <c r="B40" s="97">
        <v>12</v>
      </c>
      <c r="C40" s="97">
        <f t="shared" ref="C40:C46" si="17">B40-A40</f>
        <v>3</v>
      </c>
      <c r="D40" s="165" t="s">
        <v>28</v>
      </c>
      <c r="E40" s="99" t="s">
        <v>16</v>
      </c>
      <c r="F40" s="129">
        <v>1032.126</v>
      </c>
      <c r="G40" s="129">
        <v>1053.0999999999999</v>
      </c>
      <c r="H40" s="129">
        <v>-20.974</v>
      </c>
      <c r="I40" s="130">
        <f t="shared" ref="I40:I41" si="18">F40*100/G40-100</f>
        <v>-1.991643718545248</v>
      </c>
      <c r="J40" s="129">
        <v>114.566</v>
      </c>
      <c r="K40" s="129">
        <v>108.4</v>
      </c>
      <c r="L40" s="129">
        <f t="shared" ref="L40:L41" si="19">J40-K40</f>
        <v>6.1659999999999968</v>
      </c>
      <c r="M40" s="130">
        <f t="shared" ref="M40:M41" si="20">J40*100/F40</f>
        <v>11.100001356423538</v>
      </c>
    </row>
    <row r="41" spans="1:13" x14ac:dyDescent="0.25">
      <c r="A41" s="96">
        <v>11</v>
      </c>
      <c r="B41" s="97">
        <v>15</v>
      </c>
      <c r="C41" s="97">
        <f t="shared" si="17"/>
        <v>4</v>
      </c>
      <c r="D41" s="165" t="s">
        <v>31</v>
      </c>
      <c r="E41" s="99" t="s">
        <v>16</v>
      </c>
      <c r="F41" s="129">
        <v>986.93600000000004</v>
      </c>
      <c r="G41" s="129">
        <v>994.39</v>
      </c>
      <c r="H41" s="129">
        <v>-7.4539999999999997</v>
      </c>
      <c r="I41" s="130">
        <f t="shared" si="18"/>
        <v>-0.74960528565250684</v>
      </c>
      <c r="J41" s="129">
        <v>16.5</v>
      </c>
      <c r="K41" s="129">
        <v>21.2</v>
      </c>
      <c r="L41" s="129">
        <f t="shared" si="19"/>
        <v>-4.6999999999999993</v>
      </c>
      <c r="M41" s="130">
        <f t="shared" si="20"/>
        <v>1.6718409299083223</v>
      </c>
    </row>
    <row r="42" spans="1:13" x14ac:dyDescent="0.25">
      <c r="A42" s="96">
        <v>18</v>
      </c>
      <c r="B42" s="97">
        <v>17</v>
      </c>
      <c r="C42" s="97">
        <f t="shared" si="17"/>
        <v>-1</v>
      </c>
      <c r="D42" s="165" t="s">
        <v>184</v>
      </c>
      <c r="E42" s="99" t="s">
        <v>16</v>
      </c>
      <c r="F42" s="129">
        <v>604</v>
      </c>
      <c r="G42" s="129">
        <v>808.4</v>
      </c>
      <c r="H42" s="129">
        <f>F42-G42</f>
        <v>-204.39999999999998</v>
      </c>
      <c r="I42" s="130">
        <f t="shared" ref="I42:I43" si="21">F42*100/G42-100</f>
        <v>-25.284512617516086</v>
      </c>
      <c r="J42" s="129">
        <v>467.7</v>
      </c>
      <c r="K42" s="129">
        <v>645</v>
      </c>
      <c r="L42" s="129">
        <f t="shared" ref="L42:L43" si="22">J42-K42</f>
        <v>-177.3</v>
      </c>
      <c r="M42" s="130">
        <f t="shared" ref="M42:M43" si="23">J42*100/F42</f>
        <v>77.433774834437088</v>
      </c>
    </row>
    <row r="43" spans="1:13" x14ac:dyDescent="0.25">
      <c r="A43" s="96">
        <v>21</v>
      </c>
      <c r="B43" s="97">
        <v>19</v>
      </c>
      <c r="C43" s="97">
        <f t="shared" si="17"/>
        <v>-2</v>
      </c>
      <c r="D43" s="165" t="s">
        <v>40</v>
      </c>
      <c r="E43" s="99" t="s">
        <v>16</v>
      </c>
      <c r="F43" s="129">
        <v>584.80700000000002</v>
      </c>
      <c r="G43" s="129">
        <v>750.4</v>
      </c>
      <c r="H43" s="129">
        <v>-165.59299999999999</v>
      </c>
      <c r="I43" s="130">
        <f t="shared" si="21"/>
        <v>-22.067297441364602</v>
      </c>
      <c r="J43" s="129">
        <v>51.366999999999997</v>
      </c>
      <c r="K43" s="129">
        <v>-20.100000000000001</v>
      </c>
      <c r="L43" s="129">
        <f t="shared" si="22"/>
        <v>71.466999999999999</v>
      </c>
      <c r="M43" s="130">
        <f t="shared" si="23"/>
        <v>8.7835815918756097</v>
      </c>
    </row>
    <row r="44" spans="1:13" x14ac:dyDescent="0.25">
      <c r="A44" s="96">
        <v>41</v>
      </c>
      <c r="B44" s="97">
        <v>25</v>
      </c>
      <c r="C44" s="97">
        <f t="shared" si="17"/>
        <v>-16</v>
      </c>
      <c r="D44" s="165" t="s">
        <v>57</v>
      </c>
      <c r="E44" s="99" t="s">
        <v>16</v>
      </c>
      <c r="F44" s="129">
        <v>219.489</v>
      </c>
      <c r="G44" s="129">
        <v>413.37700000000001</v>
      </c>
      <c r="H44" s="129">
        <v>-193.88800000000001</v>
      </c>
      <c r="I44" s="130">
        <f t="shared" ref="I44" si="24">F44*100/G44-100</f>
        <v>-46.903431976138002</v>
      </c>
      <c r="J44" s="129">
        <v>-1.4279999999999999</v>
      </c>
      <c r="K44" s="129">
        <v>-0.315</v>
      </c>
      <c r="L44" s="129">
        <f t="shared" ref="L44" si="25">J44-K44</f>
        <v>-1.113</v>
      </c>
      <c r="M44" s="130">
        <f t="shared" ref="M44" si="26">J44*100/F44</f>
        <v>-0.65060208028648348</v>
      </c>
    </row>
    <row r="45" spans="1:13" x14ac:dyDescent="0.25">
      <c r="A45" s="96">
        <v>110</v>
      </c>
      <c r="B45" s="97">
        <v>201</v>
      </c>
      <c r="C45" s="97">
        <f t="shared" si="17"/>
        <v>91</v>
      </c>
      <c r="D45" s="165" t="s">
        <v>114</v>
      </c>
      <c r="E45" s="99" t="s">
        <v>16</v>
      </c>
      <c r="F45" s="129">
        <v>52.564</v>
      </c>
      <c r="G45" s="129">
        <v>4.4269999999999996</v>
      </c>
      <c r="H45" s="129">
        <v>48.137</v>
      </c>
      <c r="I45" s="130">
        <f t="shared" ref="I45:I46" si="27">F45*100/G45-100</f>
        <v>1087.3503501242376</v>
      </c>
      <c r="J45" s="129">
        <v>5.7519999999999998</v>
      </c>
      <c r="K45" s="129">
        <v>2.4119999999999999</v>
      </c>
      <c r="L45" s="129">
        <f t="shared" ref="L45:L46" si="28">J45-K45</f>
        <v>3.34</v>
      </c>
      <c r="M45" s="130">
        <f t="shared" ref="M45:M47" si="29">J45*100/F45</f>
        <v>10.942850620196332</v>
      </c>
    </row>
    <row r="46" spans="1:13" s="137" customFormat="1" x14ac:dyDescent="0.25">
      <c r="A46" s="96">
        <v>181</v>
      </c>
      <c r="B46" s="97">
        <v>168</v>
      </c>
      <c r="C46" s="97">
        <f t="shared" si="17"/>
        <v>-13</v>
      </c>
      <c r="D46" s="166" t="s">
        <v>266</v>
      </c>
      <c r="E46" s="164" t="s">
        <v>16</v>
      </c>
      <c r="F46" s="155">
        <v>17.827999999999999</v>
      </c>
      <c r="G46" s="155">
        <v>22.111999999999998</v>
      </c>
      <c r="H46" s="129">
        <f t="shared" ref="H46" si="30">F46-G46</f>
        <v>-4.2839999999999989</v>
      </c>
      <c r="I46" s="130">
        <f t="shared" si="27"/>
        <v>-19.374095513748188</v>
      </c>
      <c r="J46" s="155">
        <v>-5.7530000000000001</v>
      </c>
      <c r="K46" s="155">
        <v>7.9889999999999999</v>
      </c>
      <c r="L46" s="129">
        <f t="shared" si="28"/>
        <v>-13.742000000000001</v>
      </c>
      <c r="M46" s="130">
        <f t="shared" si="29"/>
        <v>-32.269463764864255</v>
      </c>
    </row>
    <row r="47" spans="1:13" x14ac:dyDescent="0.25">
      <c r="A47" s="96"/>
      <c r="B47" s="97"/>
      <c r="C47" s="97"/>
      <c r="D47" s="98"/>
      <c r="E47" s="133" t="s">
        <v>244</v>
      </c>
      <c r="F47" s="134">
        <f>SUM(F40:F46)</f>
        <v>3497.7499999999995</v>
      </c>
      <c r="G47" s="134">
        <f t="shared" ref="G47:H47" si="31">SUM(G40:G46)</f>
        <v>4046.2060000000001</v>
      </c>
      <c r="H47" s="134">
        <f t="shared" si="31"/>
        <v>-548.45600000000002</v>
      </c>
      <c r="I47" s="136">
        <f>(F47*100/G47)-100</f>
        <v>-13.554821479677528</v>
      </c>
      <c r="J47" s="134">
        <f>SUM(J40:J46)</f>
        <v>648.70399999999984</v>
      </c>
      <c r="K47" s="134">
        <f>SUM(K40:K46)</f>
        <v>764.58600000000001</v>
      </c>
      <c r="L47" s="134">
        <f>SUM(L40:L46)</f>
        <v>-115.88200000000001</v>
      </c>
      <c r="M47" s="135">
        <f t="shared" si="29"/>
        <v>18.546322635980271</v>
      </c>
    </row>
    <row r="48" spans="1:13" x14ac:dyDescent="0.25">
      <c r="E48" s="40"/>
      <c r="F48" s="131"/>
      <c r="G48" s="131"/>
      <c r="H48" s="131"/>
      <c r="I48" s="132"/>
      <c r="J48" s="132"/>
      <c r="K48" s="132"/>
      <c r="L48" s="132"/>
      <c r="M48" s="132"/>
    </row>
    <row r="49" spans="1:16" x14ac:dyDescent="0.25">
      <c r="A49" s="26"/>
      <c r="B49" t="s">
        <v>179</v>
      </c>
      <c r="I49" s="31"/>
      <c r="J49" s="31"/>
      <c r="K49" s="31"/>
      <c r="L49" s="31"/>
      <c r="M49" s="31"/>
    </row>
    <row r="50" spans="1:16" x14ac:dyDescent="0.25">
      <c r="A50" s="29"/>
      <c r="B50" t="s">
        <v>30</v>
      </c>
    </row>
    <row r="51" spans="1:16" x14ac:dyDescent="0.25">
      <c r="A51" s="30"/>
      <c r="B51" t="s">
        <v>181</v>
      </c>
    </row>
    <row r="52" spans="1:16" x14ac:dyDescent="0.25">
      <c r="A52" s="28"/>
      <c r="B52" t="s">
        <v>180</v>
      </c>
      <c r="L52" s="51"/>
      <c r="M52" s="52"/>
      <c r="N52" s="53"/>
      <c r="O52" s="145"/>
      <c r="P52" s="146"/>
    </row>
    <row r="53" spans="1:16" x14ac:dyDescent="0.25">
      <c r="A53" s="100"/>
      <c r="B53" t="s">
        <v>245</v>
      </c>
    </row>
    <row r="54" spans="1:16" x14ac:dyDescent="0.25">
      <c r="A54" s="32"/>
    </row>
    <row r="55" spans="1:16" x14ac:dyDescent="0.25">
      <c r="A55" t="s">
        <v>242</v>
      </c>
    </row>
    <row r="56" spans="1:16" x14ac:dyDescent="0.25">
      <c r="A56" s="186" t="s">
        <v>202</v>
      </c>
      <c r="B56" s="186"/>
      <c r="C56" s="186"/>
      <c r="D56" s="186"/>
      <c r="E56" s="186"/>
      <c r="F56" s="186"/>
      <c r="G56" s="186"/>
      <c r="H56" s="186"/>
      <c r="I56" s="186"/>
      <c r="J56" s="1"/>
      <c r="K56" s="1"/>
      <c r="L56" s="1"/>
      <c r="M56" s="2"/>
    </row>
    <row r="57" spans="1:16" x14ac:dyDescent="0.25">
      <c r="A57" s="186" t="s">
        <v>239</v>
      </c>
      <c r="B57" s="186"/>
      <c r="C57" s="186"/>
      <c r="D57" s="186"/>
      <c r="E57" s="186"/>
      <c r="F57" s="186"/>
      <c r="G57" s="186"/>
      <c r="H57" s="186"/>
      <c r="I57" s="186"/>
    </row>
  </sheetData>
  <mergeCells count="8">
    <mergeCell ref="A56:I56"/>
    <mergeCell ref="A57:I57"/>
    <mergeCell ref="M1:M2"/>
    <mergeCell ref="A1:C1"/>
    <mergeCell ref="D1:D2"/>
    <mergeCell ref="E1:E2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A10" sqref="A10"/>
    </sheetView>
  </sheetViews>
  <sheetFormatPr defaultRowHeight="15" x14ac:dyDescent="0.25"/>
  <cols>
    <col min="1" max="1" width="11" customWidth="1"/>
    <col min="2" max="2" width="19" customWidth="1"/>
    <col min="3" max="3" width="16.5703125" customWidth="1"/>
    <col min="4" max="4" width="9.28515625" customWidth="1"/>
    <col min="6" max="7" width="11.28515625" customWidth="1"/>
    <col min="10" max="10" width="11.140625" customWidth="1"/>
    <col min="11" max="11" width="11.42578125" customWidth="1"/>
  </cols>
  <sheetData>
    <row r="1" spans="1:11" ht="15" customHeight="1" x14ac:dyDescent="0.25">
      <c r="A1" s="200" t="s">
        <v>196</v>
      </c>
      <c r="B1" s="190" t="s">
        <v>1</v>
      </c>
      <c r="C1" s="190" t="s">
        <v>2</v>
      </c>
      <c r="D1" s="190" t="s">
        <v>232</v>
      </c>
      <c r="E1" s="190"/>
      <c r="F1" s="190"/>
      <c r="G1" s="190"/>
      <c r="H1" s="190" t="s">
        <v>233</v>
      </c>
      <c r="I1" s="190"/>
      <c r="J1" s="190"/>
      <c r="K1" s="190" t="s">
        <v>5</v>
      </c>
    </row>
    <row r="2" spans="1:11" ht="75" customHeight="1" x14ac:dyDescent="0.25">
      <c r="A2" s="201"/>
      <c r="B2" s="190"/>
      <c r="C2" s="190"/>
      <c r="D2" s="6" t="s">
        <v>9</v>
      </c>
      <c r="E2" s="6" t="s">
        <v>10</v>
      </c>
      <c r="F2" s="6" t="s">
        <v>234</v>
      </c>
      <c r="G2" s="6" t="s">
        <v>12</v>
      </c>
      <c r="H2" s="6" t="s">
        <v>9</v>
      </c>
      <c r="I2" s="6" t="s">
        <v>10</v>
      </c>
      <c r="J2" s="6" t="s">
        <v>234</v>
      </c>
      <c r="K2" s="190"/>
    </row>
    <row r="3" spans="1:11" x14ac:dyDescent="0.25">
      <c r="A3" s="9">
        <v>4</v>
      </c>
      <c r="B3" s="8" t="s">
        <v>197</v>
      </c>
      <c r="C3" s="9" t="s">
        <v>16</v>
      </c>
      <c r="D3" s="10">
        <v>1751</v>
      </c>
      <c r="E3" s="10">
        <v>1292.068</v>
      </c>
      <c r="F3" s="10">
        <v>458.93200000000002</v>
      </c>
      <c r="G3" s="18">
        <f t="shared" ref="G3:G16" si="0">D3*100/E3-100</f>
        <v>35.519183200884157</v>
      </c>
      <c r="H3" s="10">
        <v>188.81800000000001</v>
      </c>
      <c r="I3" s="10">
        <v>170.88200000000001</v>
      </c>
      <c r="J3" s="10">
        <f t="shared" ref="J3:J15" si="1">H3-I3</f>
        <v>17.936000000000007</v>
      </c>
      <c r="K3" s="18">
        <f t="shared" ref="K3:K16" si="2">H3*100/D3</f>
        <v>10.78343803540834</v>
      </c>
    </row>
    <row r="4" spans="1:11" x14ac:dyDescent="0.25">
      <c r="A4" s="9">
        <v>6</v>
      </c>
      <c r="B4" s="8" t="s">
        <v>25</v>
      </c>
      <c r="C4" s="9" t="s">
        <v>16</v>
      </c>
      <c r="D4" s="10">
        <v>1192.059</v>
      </c>
      <c r="E4" s="10">
        <v>783.6</v>
      </c>
      <c r="F4" s="10">
        <v>408.459</v>
      </c>
      <c r="G4" s="18">
        <f t="shared" si="0"/>
        <v>52.125957120980075</v>
      </c>
      <c r="H4" s="10">
        <v>65.736999999999995</v>
      </c>
      <c r="I4" s="10">
        <v>48.3</v>
      </c>
      <c r="J4" s="10">
        <f t="shared" si="1"/>
        <v>17.436999999999998</v>
      </c>
      <c r="K4" s="18">
        <f t="shared" si="2"/>
        <v>5.5145760402798851</v>
      </c>
    </row>
    <row r="5" spans="1:11" x14ac:dyDescent="0.25">
      <c r="A5" s="9">
        <v>26</v>
      </c>
      <c r="B5" s="12" t="s">
        <v>193</v>
      </c>
      <c r="C5" s="14" t="s">
        <v>16</v>
      </c>
      <c r="D5" s="15">
        <v>437.12423799999999</v>
      </c>
      <c r="E5" s="15">
        <v>437.12423799999999</v>
      </c>
      <c r="F5" s="15">
        <v>0</v>
      </c>
      <c r="G5" s="16">
        <f>D5*100/E5-100</f>
        <v>0</v>
      </c>
      <c r="H5" s="15">
        <v>3.4289999999999998</v>
      </c>
      <c r="I5" s="15">
        <v>4.516</v>
      </c>
      <c r="J5" s="15">
        <f>H5-I5</f>
        <v>-1.0870000000000002</v>
      </c>
      <c r="K5" s="16">
        <f>H5*100/D5</f>
        <v>0.7844451764305963</v>
      </c>
    </row>
    <row r="6" spans="1:11" x14ac:dyDescent="0.25">
      <c r="A6" s="25">
        <v>27</v>
      </c>
      <c r="B6" s="12" t="s">
        <v>45</v>
      </c>
      <c r="C6" s="9" t="s">
        <v>16</v>
      </c>
      <c r="D6" s="10">
        <v>384.5</v>
      </c>
      <c r="E6" s="10">
        <v>327.9</v>
      </c>
      <c r="F6" s="10">
        <f>D6-E6</f>
        <v>56.600000000000023</v>
      </c>
      <c r="G6" s="18">
        <f t="shared" si="0"/>
        <v>17.261360170783789</v>
      </c>
      <c r="H6" s="10">
        <v>79.900000000000006</v>
      </c>
      <c r="I6" s="10">
        <v>54</v>
      </c>
      <c r="J6" s="10">
        <f t="shared" si="1"/>
        <v>25.900000000000006</v>
      </c>
      <c r="K6" s="18">
        <f t="shared" si="2"/>
        <v>20.78023407022107</v>
      </c>
    </row>
    <row r="7" spans="1:11" s="137" customFormat="1" x14ac:dyDescent="0.25">
      <c r="A7" s="9">
        <v>34</v>
      </c>
      <c r="B7" s="12" t="s">
        <v>189</v>
      </c>
      <c r="C7" s="14" t="s">
        <v>16</v>
      </c>
      <c r="D7" s="179">
        <v>272.5</v>
      </c>
      <c r="E7" s="179">
        <v>1100.4000000000001</v>
      </c>
      <c r="F7" s="172">
        <f>D7-E7</f>
        <v>-827.90000000000009</v>
      </c>
      <c r="G7" s="16">
        <f t="shared" si="0"/>
        <v>-75.236277717193758</v>
      </c>
      <c r="H7" s="172">
        <v>-244.9</v>
      </c>
      <c r="I7" s="172">
        <v>392.1</v>
      </c>
      <c r="J7" s="172">
        <f>H7-I7</f>
        <v>-637</v>
      </c>
      <c r="K7" s="16">
        <f t="shared" si="2"/>
        <v>-89.871559633027516</v>
      </c>
    </row>
    <row r="8" spans="1:11" x14ac:dyDescent="0.25">
      <c r="A8" s="25">
        <v>46</v>
      </c>
      <c r="B8" s="12" t="s">
        <v>62</v>
      </c>
      <c r="C8" s="14" t="s">
        <v>16</v>
      </c>
      <c r="D8" s="15">
        <v>186.26400000000001</v>
      </c>
      <c r="E8" s="15">
        <v>48</v>
      </c>
      <c r="F8" s="15">
        <v>138.26400000000001</v>
      </c>
      <c r="G8" s="18">
        <f>D8*100/E8-100</f>
        <v>288.05</v>
      </c>
      <c r="H8" s="15">
        <v>96.734999999999999</v>
      </c>
      <c r="I8" s="15">
        <v>7.9</v>
      </c>
      <c r="J8" s="15">
        <f>H8-I8</f>
        <v>88.834999999999994</v>
      </c>
      <c r="K8" s="16">
        <f>H8*100/D8</f>
        <v>51.934351243396463</v>
      </c>
    </row>
    <row r="9" spans="1:11" x14ac:dyDescent="0.25">
      <c r="A9" s="25">
        <v>56</v>
      </c>
      <c r="B9" s="8" t="s">
        <v>72</v>
      </c>
      <c r="C9" s="9" t="s">
        <v>16</v>
      </c>
      <c r="D9" s="10">
        <v>138.36799999999999</v>
      </c>
      <c r="E9" s="10">
        <v>138.36799999999999</v>
      </c>
      <c r="F9" s="10">
        <f>D9-E9</f>
        <v>0</v>
      </c>
      <c r="G9" s="18">
        <f t="shared" si="0"/>
        <v>0</v>
      </c>
      <c r="H9" s="10">
        <v>23.638999999999999</v>
      </c>
      <c r="I9" s="10">
        <v>23.6</v>
      </c>
      <c r="J9" s="10">
        <f t="shared" si="1"/>
        <v>3.8999999999997925E-2</v>
      </c>
      <c r="K9" s="18">
        <f t="shared" si="2"/>
        <v>17.08415240518039</v>
      </c>
    </row>
    <row r="10" spans="1:11" x14ac:dyDescent="0.25">
      <c r="A10" s="25">
        <v>111</v>
      </c>
      <c r="B10" s="8" t="s">
        <v>115</v>
      </c>
      <c r="C10" s="9" t="s">
        <v>16</v>
      </c>
      <c r="D10" s="15">
        <v>50.228000000000002</v>
      </c>
      <c r="E10" s="15">
        <v>151.9</v>
      </c>
      <c r="F10" s="15">
        <f>D10-E10</f>
        <v>-101.672</v>
      </c>
      <c r="G10" s="16">
        <f t="shared" ref="G10:G11" si="3">D10*100/E10-100</f>
        <v>-66.933508887425944</v>
      </c>
      <c r="H10" s="15">
        <v>-1.843</v>
      </c>
      <c r="I10" s="15">
        <v>0</v>
      </c>
      <c r="J10" s="15">
        <f t="shared" ref="J10:J11" si="4">H10-I10</f>
        <v>-1.843</v>
      </c>
      <c r="K10" s="16">
        <f t="shared" ref="K10:K11" si="5">H10*100/D10</f>
        <v>-3.66926813729394</v>
      </c>
    </row>
    <row r="11" spans="1:11" s="137" customFormat="1" x14ac:dyDescent="0.25">
      <c r="A11" s="25">
        <v>149</v>
      </c>
      <c r="B11" s="145" t="s">
        <v>251</v>
      </c>
      <c r="C11" s="146" t="s">
        <v>16</v>
      </c>
      <c r="D11" s="144">
        <v>27.242999999999999</v>
      </c>
      <c r="E11" s="144">
        <v>25.951000000000001</v>
      </c>
      <c r="F11" s="15">
        <f t="shared" ref="F11" si="6">D11-E11</f>
        <v>1.291999999999998</v>
      </c>
      <c r="G11" s="16">
        <f t="shared" si="3"/>
        <v>4.9786135409039929</v>
      </c>
      <c r="H11" s="144">
        <v>13.56</v>
      </c>
      <c r="I11" s="144">
        <v>-11.618</v>
      </c>
      <c r="J11" s="15">
        <f t="shared" si="4"/>
        <v>25.178000000000001</v>
      </c>
      <c r="K11" s="16">
        <f t="shared" si="5"/>
        <v>49.774253936791105</v>
      </c>
    </row>
    <row r="12" spans="1:11" x14ac:dyDescent="0.25">
      <c r="A12" s="25">
        <v>155</v>
      </c>
      <c r="B12" s="12" t="s">
        <v>144</v>
      </c>
      <c r="C12" s="14" t="s">
        <v>71</v>
      </c>
      <c r="D12" s="15">
        <v>26.117000000000001</v>
      </c>
      <c r="E12" s="15">
        <v>49.1</v>
      </c>
      <c r="F12" s="15">
        <v>-22.983000000000001</v>
      </c>
      <c r="G12" s="18">
        <f t="shared" si="0"/>
        <v>-46.808553971486759</v>
      </c>
      <c r="H12" s="15">
        <v>6.6749999999999998</v>
      </c>
      <c r="I12" s="15">
        <v>3.7</v>
      </c>
      <c r="J12" s="15">
        <f t="shared" si="1"/>
        <v>2.9749999999999996</v>
      </c>
      <c r="K12" s="16">
        <f t="shared" si="2"/>
        <v>25.55806562775204</v>
      </c>
    </row>
    <row r="13" spans="1:11" x14ac:dyDescent="0.25">
      <c r="A13" s="25">
        <v>162</v>
      </c>
      <c r="B13" s="13" t="s">
        <v>149</v>
      </c>
      <c r="C13" s="14" t="s">
        <v>16</v>
      </c>
      <c r="D13" s="15">
        <v>24.1</v>
      </c>
      <c r="E13" s="15">
        <v>70.3</v>
      </c>
      <c r="F13" s="15">
        <f>D13-E13</f>
        <v>-46.199999999999996</v>
      </c>
      <c r="G13" s="18">
        <f t="shared" si="0"/>
        <v>-65.71834992887625</v>
      </c>
      <c r="H13" s="15">
        <v>9.5</v>
      </c>
      <c r="I13" s="15">
        <v>-18.600000000000001</v>
      </c>
      <c r="J13" s="15">
        <f t="shared" si="1"/>
        <v>28.1</v>
      </c>
      <c r="K13" s="16">
        <f t="shared" si="2"/>
        <v>39.419087136929456</v>
      </c>
    </row>
    <row r="14" spans="1:11" s="137" customFormat="1" x14ac:dyDescent="0.25">
      <c r="A14" s="25">
        <v>170</v>
      </c>
      <c r="B14" s="141" t="s">
        <v>255</v>
      </c>
      <c r="C14" s="140" t="s">
        <v>16</v>
      </c>
      <c r="D14" s="150">
        <v>22.009</v>
      </c>
      <c r="E14" s="150">
        <v>33.823999999999998</v>
      </c>
      <c r="F14" s="15">
        <f t="shared" ref="F14:F15" si="7">D14-E14</f>
        <v>-11.814999999999998</v>
      </c>
      <c r="G14" s="16">
        <f t="shared" si="0"/>
        <v>-34.930818353831597</v>
      </c>
      <c r="H14" s="144">
        <v>0.03</v>
      </c>
      <c r="I14" s="144">
        <v>0.21299999999999999</v>
      </c>
      <c r="J14" s="15">
        <f t="shared" si="1"/>
        <v>-0.183</v>
      </c>
      <c r="K14" s="16">
        <f t="shared" si="2"/>
        <v>0.13630787405152436</v>
      </c>
    </row>
    <row r="15" spans="1:11" s="137" customFormat="1" x14ac:dyDescent="0.25">
      <c r="A15" s="25">
        <v>190</v>
      </c>
      <c r="B15" s="141" t="s">
        <v>267</v>
      </c>
      <c r="C15" s="140" t="s">
        <v>16</v>
      </c>
      <c r="D15" s="144">
        <v>14.509</v>
      </c>
      <c r="E15" s="144">
        <v>16.545000000000002</v>
      </c>
      <c r="F15" s="15">
        <f t="shared" si="7"/>
        <v>-2.0360000000000014</v>
      </c>
      <c r="G15" s="16">
        <f t="shared" si="0"/>
        <v>-12.30583257781808</v>
      </c>
      <c r="H15" s="144">
        <v>1.4610000000000001</v>
      </c>
      <c r="I15" s="144">
        <v>4.4909999999999997</v>
      </c>
      <c r="J15" s="15">
        <f t="shared" si="1"/>
        <v>-3.0299999999999994</v>
      </c>
      <c r="K15" s="16">
        <f t="shared" si="2"/>
        <v>10.069611964987249</v>
      </c>
    </row>
    <row r="16" spans="1:11" x14ac:dyDescent="0.25">
      <c r="D16" s="151">
        <f>SUM(D3:D15)</f>
        <v>4526.0212380000012</v>
      </c>
      <c r="E16" s="151">
        <f>SUM(E3:E15)</f>
        <v>4475.0802380000005</v>
      </c>
      <c r="F16" s="151">
        <f>SUM(F3:F15)</f>
        <v>50.941000000000031</v>
      </c>
      <c r="G16" s="152">
        <f t="shared" si="0"/>
        <v>1.1383259582127039</v>
      </c>
      <c r="H16" s="151">
        <f>SUM(H3:H15)</f>
        <v>242.74100000000004</v>
      </c>
      <c r="I16" s="151">
        <f>SUM(I3:I15)</f>
        <v>679.48399999999992</v>
      </c>
      <c r="J16" s="151">
        <f t="shared" ref="J16" si="8">SUM(J3:J15)</f>
        <v>-436.74299999999994</v>
      </c>
      <c r="K16" s="153">
        <f t="shared" si="2"/>
        <v>5.363231572180263</v>
      </c>
    </row>
    <row r="17" spans="1:11" x14ac:dyDescent="0.25">
      <c r="D17" s="42"/>
      <c r="E17" s="42"/>
      <c r="F17" s="42"/>
      <c r="G17" s="41"/>
      <c r="H17" s="42"/>
      <c r="I17" s="42"/>
      <c r="J17" s="43"/>
      <c r="K17" s="44"/>
    </row>
    <row r="18" spans="1:11" x14ac:dyDescent="0.25">
      <c r="A18" s="199" t="s">
        <v>195</v>
      </c>
      <c r="B18" s="199"/>
      <c r="C18" s="199"/>
      <c r="D18" s="199"/>
      <c r="E18" s="186"/>
      <c r="F18" s="186"/>
      <c r="G18" s="186"/>
      <c r="H18" s="186"/>
      <c r="I18" s="186"/>
      <c r="J18" s="186"/>
      <c r="K18" s="186"/>
    </row>
    <row r="19" spans="1:11" x14ac:dyDescent="0.25">
      <c r="A19" s="202" t="s">
        <v>235</v>
      </c>
      <c r="B19" s="186"/>
      <c r="C19" s="186"/>
      <c r="D19" s="186"/>
      <c r="E19" s="186"/>
      <c r="F19" s="186"/>
      <c r="G19" s="186"/>
    </row>
    <row r="20" spans="1:11" x14ac:dyDescent="0.25">
      <c r="A20" s="31"/>
      <c r="B20" s="31"/>
      <c r="C20" s="31"/>
      <c r="D20" s="31"/>
      <c r="E20" s="31"/>
    </row>
  </sheetData>
  <mergeCells count="8">
    <mergeCell ref="A18:K18"/>
    <mergeCell ref="A1:A2"/>
    <mergeCell ref="A19:G19"/>
    <mergeCell ref="H1:J1"/>
    <mergeCell ref="K1:K2"/>
    <mergeCell ref="B1:B2"/>
    <mergeCell ref="C1:C2"/>
    <mergeCell ref="D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2"/>
  <sheetViews>
    <sheetView workbookViewId="0">
      <selection activeCell="A19" sqref="A19:O19"/>
    </sheetView>
  </sheetViews>
  <sheetFormatPr defaultRowHeight="15" x14ac:dyDescent="0.25"/>
  <cols>
    <col min="4" max="4" width="10.85546875" customWidth="1"/>
  </cols>
  <sheetData>
    <row r="1" spans="1:15" x14ac:dyDescent="0.25">
      <c r="A1" s="51">
        <v>34</v>
      </c>
      <c r="B1" s="52">
        <v>9</v>
      </c>
      <c r="C1" s="52">
        <f>B1-A1</f>
        <v>-25</v>
      </c>
      <c r="D1" s="12" t="s">
        <v>274</v>
      </c>
      <c r="E1" s="14" t="s">
        <v>16</v>
      </c>
      <c r="F1" s="14">
        <v>1</v>
      </c>
      <c r="G1" s="179">
        <v>174.2</v>
      </c>
      <c r="H1" s="179">
        <v>272.5</v>
      </c>
      <c r="I1" s="179">
        <v>1100.4000000000001</v>
      </c>
      <c r="J1" s="172">
        <f>H1-I1</f>
        <v>-827.90000000000009</v>
      </c>
      <c r="K1" s="16">
        <f>H1*100/I1-100</f>
        <v>-75.236277717193758</v>
      </c>
      <c r="L1" s="172">
        <v>-244.9</v>
      </c>
      <c r="M1" s="172">
        <v>392.1</v>
      </c>
      <c r="N1" s="172">
        <f>L1-M1</f>
        <v>-637</v>
      </c>
      <c r="O1" s="16">
        <f>L1*100/H1</f>
        <v>-89.871559633027516</v>
      </c>
    </row>
    <row r="2" spans="1:15" x14ac:dyDescent="0.25">
      <c r="A2" s="51">
        <v>86</v>
      </c>
      <c r="B2" s="52">
        <v>82</v>
      </c>
      <c r="C2" s="52">
        <f>B2-A2</f>
        <v>-4</v>
      </c>
      <c r="D2" s="12" t="s">
        <v>214</v>
      </c>
      <c r="E2" s="14" t="s">
        <v>16</v>
      </c>
      <c r="F2" s="14">
        <v>5</v>
      </c>
      <c r="G2" s="179"/>
      <c r="H2" s="179">
        <v>72.593999999999994</v>
      </c>
      <c r="I2" s="179">
        <v>73.432000000000002</v>
      </c>
      <c r="J2" s="172">
        <f>H2-I2</f>
        <v>-0.83800000000000807</v>
      </c>
      <c r="K2" s="16">
        <f>H2*100/I2-100</f>
        <v>-1.1411918509641623</v>
      </c>
      <c r="L2" s="172">
        <v>-32.207999999999998</v>
      </c>
      <c r="M2" s="172">
        <v>18.105</v>
      </c>
      <c r="N2" s="172">
        <f>L2-M2</f>
        <v>-50.313000000000002</v>
      </c>
      <c r="O2" s="16">
        <f>L2*100/H2</f>
        <v>-44.367303082899411</v>
      </c>
    </row>
    <row r="3" spans="1:15" x14ac:dyDescent="0.25">
      <c r="A3" s="51">
        <v>44</v>
      </c>
      <c r="B3" s="52">
        <v>39</v>
      </c>
      <c r="C3" s="52">
        <f>B3-A3</f>
        <v>-5</v>
      </c>
      <c r="D3" s="12" t="s">
        <v>272</v>
      </c>
      <c r="E3" s="14" t="s">
        <v>16</v>
      </c>
      <c r="F3" s="14">
        <v>1</v>
      </c>
      <c r="G3" s="179">
        <v>222.04554999999999</v>
      </c>
      <c r="H3" s="179">
        <v>190.9</v>
      </c>
      <c r="I3" s="179">
        <v>224.1</v>
      </c>
      <c r="J3" s="172">
        <f>H3-I3</f>
        <v>-33.199999999999989</v>
      </c>
      <c r="K3" s="16">
        <f>H3*100/I3-100</f>
        <v>-14.81481481481481</v>
      </c>
      <c r="L3" s="172">
        <v>-25.8</v>
      </c>
      <c r="M3" s="172">
        <v>2.2000000000000002</v>
      </c>
      <c r="N3" s="172">
        <f>L3-M3</f>
        <v>-28</v>
      </c>
      <c r="O3" s="16">
        <f>L3*100/H3</f>
        <v>-13.514929282346777</v>
      </c>
    </row>
    <row r="4" spans="1:15" x14ac:dyDescent="0.25">
      <c r="A4" s="51">
        <v>47</v>
      </c>
      <c r="B4" s="55" t="s">
        <v>60</v>
      </c>
      <c r="C4" s="53" t="s">
        <v>60</v>
      </c>
      <c r="D4" s="12" t="s">
        <v>63</v>
      </c>
      <c r="E4" s="14" t="s">
        <v>27</v>
      </c>
      <c r="F4" s="14">
        <v>1</v>
      </c>
      <c r="G4" s="179"/>
      <c r="H4" s="179">
        <v>185.8</v>
      </c>
      <c r="I4" s="179">
        <v>0</v>
      </c>
      <c r="J4" s="172">
        <f>H4-I4</f>
        <v>185.8</v>
      </c>
      <c r="K4" s="16"/>
      <c r="L4" s="172">
        <v>-25.8</v>
      </c>
      <c r="M4" s="172">
        <v>0</v>
      </c>
      <c r="N4" s="172">
        <f>L4-M4</f>
        <v>-25.8</v>
      </c>
      <c r="O4" s="16">
        <f>L4*100/H4</f>
        <v>-13.885898815931109</v>
      </c>
    </row>
    <row r="5" spans="1:15" x14ac:dyDescent="0.25">
      <c r="A5" s="51">
        <v>55</v>
      </c>
      <c r="B5" s="52">
        <v>55</v>
      </c>
      <c r="C5" s="52">
        <f>B5-A5</f>
        <v>0</v>
      </c>
      <c r="D5" s="12" t="s">
        <v>70</v>
      </c>
      <c r="E5" s="9" t="s">
        <v>71</v>
      </c>
      <c r="F5" s="9">
        <v>1</v>
      </c>
      <c r="G5" s="179"/>
      <c r="H5" s="179">
        <v>139.41399999999999</v>
      </c>
      <c r="I5" s="49">
        <v>133.19999999999999</v>
      </c>
      <c r="J5" s="10">
        <v>6.2140000000000004</v>
      </c>
      <c r="K5" s="18">
        <f>H5*100/I5-100</f>
        <v>4.6651651651651633</v>
      </c>
      <c r="L5" s="10">
        <v>-19.885000000000002</v>
      </c>
      <c r="M5" s="10">
        <v>1.7</v>
      </c>
      <c r="N5" s="10">
        <f>L5-M5</f>
        <v>-21.585000000000001</v>
      </c>
      <c r="O5" s="18">
        <f>L5*100/H5</f>
        <v>-14.263273415869284</v>
      </c>
    </row>
    <row r="6" spans="1:15" x14ac:dyDescent="0.25">
      <c r="A6" s="51">
        <v>169</v>
      </c>
      <c r="B6" s="52">
        <v>143</v>
      </c>
      <c r="C6" s="52">
        <f>B6-A6</f>
        <v>-26</v>
      </c>
      <c r="D6" s="12" t="s">
        <v>154</v>
      </c>
      <c r="E6" s="14" t="s">
        <v>37</v>
      </c>
      <c r="F6" s="14">
        <v>1</v>
      </c>
      <c r="G6" s="179"/>
      <c r="H6" s="179">
        <v>22.364000000000001</v>
      </c>
      <c r="I6" s="179">
        <v>31.1</v>
      </c>
      <c r="J6" s="172">
        <f>H6-I6</f>
        <v>-8.7360000000000007</v>
      </c>
      <c r="K6" s="16">
        <f>H6*100/I6-100</f>
        <v>-28.090032154340832</v>
      </c>
      <c r="L6" s="172">
        <v>-13.943</v>
      </c>
      <c r="M6" s="172">
        <v>0</v>
      </c>
      <c r="N6" s="172">
        <f>L6-M6</f>
        <v>-13.943</v>
      </c>
      <c r="O6" s="16">
        <f>L6*100/H6</f>
        <v>-62.345734215703807</v>
      </c>
    </row>
    <row r="7" spans="1:15" x14ac:dyDescent="0.25">
      <c r="A7" s="51">
        <v>75</v>
      </c>
      <c r="B7" s="52">
        <v>77</v>
      </c>
      <c r="C7" s="52">
        <f>B7-A7</f>
        <v>2</v>
      </c>
      <c r="D7" s="12" t="s">
        <v>88</v>
      </c>
      <c r="E7" s="14" t="s">
        <v>37</v>
      </c>
      <c r="F7" s="14">
        <v>1</v>
      </c>
      <c r="G7" s="179"/>
      <c r="H7" s="179">
        <v>84.668999999999997</v>
      </c>
      <c r="I7" s="179">
        <v>84.8</v>
      </c>
      <c r="J7" s="172">
        <v>-0.13100000000000001</v>
      </c>
      <c r="K7" s="16">
        <f>H7*100/I7-100</f>
        <v>-0.15448113207547465</v>
      </c>
      <c r="L7" s="172">
        <v>-10.137</v>
      </c>
      <c r="M7" s="172">
        <v>1.7</v>
      </c>
      <c r="N7" s="172">
        <f>L7-M7</f>
        <v>-11.837</v>
      </c>
      <c r="O7" s="16">
        <f>L7*100/H7</f>
        <v>-11.972504694752509</v>
      </c>
    </row>
    <row r="8" spans="1:15" x14ac:dyDescent="0.25">
      <c r="A8" s="51">
        <v>121</v>
      </c>
      <c r="B8" s="52">
        <v>115</v>
      </c>
      <c r="C8" s="52">
        <f>B8-A8</f>
        <v>-6</v>
      </c>
      <c r="D8" s="12" t="s">
        <v>118</v>
      </c>
      <c r="E8" s="14" t="s">
        <v>16</v>
      </c>
      <c r="F8" s="14">
        <v>1</v>
      </c>
      <c r="G8" s="179"/>
      <c r="H8" s="179">
        <v>41.191000000000003</v>
      </c>
      <c r="I8" s="179">
        <v>47.844000000000001</v>
      </c>
      <c r="J8" s="172">
        <f>H8-I8</f>
        <v>-6.6529999999999987</v>
      </c>
      <c r="K8" s="16">
        <f>H8*100/I8-100</f>
        <v>-13.905609898837881</v>
      </c>
      <c r="L8" s="172">
        <v>-8.5050000000000008</v>
      </c>
      <c r="M8" s="172">
        <v>-1.7270000000000001</v>
      </c>
      <c r="N8" s="172">
        <f>L8-M8</f>
        <v>-6.7780000000000005</v>
      </c>
      <c r="O8" s="16">
        <f>L8*100/H8</f>
        <v>-20.64771430652327</v>
      </c>
    </row>
    <row r="9" spans="1:15" x14ac:dyDescent="0.25">
      <c r="A9" s="51">
        <v>188</v>
      </c>
      <c r="B9" s="52">
        <v>145</v>
      </c>
      <c r="C9" s="52">
        <f>B9-A9</f>
        <v>-43</v>
      </c>
      <c r="D9" s="12" t="s">
        <v>207</v>
      </c>
      <c r="E9" s="14" t="s">
        <v>16</v>
      </c>
      <c r="F9" s="14">
        <v>2</v>
      </c>
      <c r="G9" s="179"/>
      <c r="H9" s="179">
        <v>14.856999999999999</v>
      </c>
      <c r="I9" s="179">
        <v>30.832999999999998</v>
      </c>
      <c r="J9" s="172">
        <f>H9-I9</f>
        <v>-15.975999999999999</v>
      </c>
      <c r="K9" s="16">
        <f>H9*100/I9-100</f>
        <v>-51.814614212045541</v>
      </c>
      <c r="L9" s="172">
        <v>-7.9660000000000002</v>
      </c>
      <c r="M9" s="172">
        <v>2.3460000000000001</v>
      </c>
      <c r="N9" s="172">
        <f>L9-M9</f>
        <v>-10.312000000000001</v>
      </c>
      <c r="O9" s="16">
        <f>L9*100/H9</f>
        <v>-53.617823248300468</v>
      </c>
    </row>
    <row r="10" spans="1:15" x14ac:dyDescent="0.25">
      <c r="A10" s="51">
        <v>112</v>
      </c>
      <c r="B10" s="52">
        <v>136</v>
      </c>
      <c r="C10" s="52">
        <f>B10-A10</f>
        <v>24</v>
      </c>
      <c r="D10" s="12" t="s">
        <v>222</v>
      </c>
      <c r="E10" s="14" t="s">
        <v>16</v>
      </c>
      <c r="F10" s="14">
        <v>1</v>
      </c>
      <c r="G10" s="179">
        <v>128.30934999999999</v>
      </c>
      <c r="H10" s="179">
        <v>49.277999999999999</v>
      </c>
      <c r="I10" s="179">
        <v>34.700000000000003</v>
      </c>
      <c r="J10" s="172">
        <f>H10-I10</f>
        <v>14.577999999999996</v>
      </c>
      <c r="K10" s="16">
        <f>H10*100/I10-100</f>
        <v>42.011527377521617</v>
      </c>
      <c r="L10" s="172">
        <v>-7.9180000000000001</v>
      </c>
      <c r="M10" s="172">
        <v>10.7</v>
      </c>
      <c r="N10" s="172">
        <f>L10-M10</f>
        <v>-18.617999999999999</v>
      </c>
      <c r="O10" s="16">
        <f>L10*100/H10</f>
        <v>-16.068022241162385</v>
      </c>
    </row>
    <row r="11" spans="1:15" x14ac:dyDescent="0.25">
      <c r="A11" s="51">
        <v>2</v>
      </c>
      <c r="B11" s="52">
        <v>3</v>
      </c>
      <c r="C11" s="52">
        <f>B11-A11</f>
        <v>1</v>
      </c>
      <c r="D11" s="12" t="s">
        <v>20</v>
      </c>
      <c r="E11" s="9" t="s">
        <v>16</v>
      </c>
      <c r="F11" s="9">
        <v>1</v>
      </c>
      <c r="G11" s="179">
        <v>5119.8630370000001</v>
      </c>
      <c r="H11" s="179">
        <v>3677.8</v>
      </c>
      <c r="I11" s="49">
        <v>3554.6</v>
      </c>
      <c r="J11" s="49">
        <f>H11-I11</f>
        <v>123.20000000000027</v>
      </c>
      <c r="K11" s="50">
        <f>H11*100/I11-100</f>
        <v>3.4659314690823209</v>
      </c>
      <c r="L11" s="49">
        <v>-7.1</v>
      </c>
      <c r="M11" s="49">
        <v>-340.1</v>
      </c>
      <c r="N11" s="49">
        <f>L11-M11</f>
        <v>333</v>
      </c>
      <c r="O11" s="50">
        <f>L11*100/H11</f>
        <v>-0.19305019305019305</v>
      </c>
    </row>
    <row r="12" spans="1:15" x14ac:dyDescent="0.25">
      <c r="A12" s="51">
        <v>166</v>
      </c>
      <c r="B12" s="52">
        <v>155</v>
      </c>
      <c r="C12" s="52">
        <f>B12-A12</f>
        <v>-11</v>
      </c>
      <c r="D12" s="12" t="s">
        <v>151</v>
      </c>
      <c r="E12" s="14" t="s">
        <v>16</v>
      </c>
      <c r="F12" s="14">
        <v>2</v>
      </c>
      <c r="G12" s="179"/>
      <c r="H12" s="179">
        <v>23.413</v>
      </c>
      <c r="I12" s="179">
        <v>28</v>
      </c>
      <c r="J12" s="172">
        <f>H12-I12</f>
        <v>-4.5869999999999997</v>
      </c>
      <c r="K12" s="16">
        <f>H12*100/I12-100</f>
        <v>-16.382142857142853</v>
      </c>
      <c r="L12" s="172">
        <v>-6.3209999999999997</v>
      </c>
      <c r="M12" s="172">
        <v>-15.6</v>
      </c>
      <c r="N12" s="172">
        <f>L12-M12</f>
        <v>9.2789999999999999</v>
      </c>
      <c r="O12" s="16">
        <f>L12*100/H12</f>
        <v>-26.997821722974418</v>
      </c>
    </row>
    <row r="13" spans="1:15" x14ac:dyDescent="0.25">
      <c r="A13" s="51">
        <v>171</v>
      </c>
      <c r="B13" s="52">
        <v>171</v>
      </c>
      <c r="C13" s="52">
        <f>B13-A13</f>
        <v>0</v>
      </c>
      <c r="D13" s="12" t="s">
        <v>155</v>
      </c>
      <c r="E13" s="14" t="s">
        <v>16</v>
      </c>
      <c r="F13" s="14">
        <v>1</v>
      </c>
      <c r="G13" s="179"/>
      <c r="H13" s="179">
        <v>21.992000000000001</v>
      </c>
      <c r="I13" s="179">
        <v>21</v>
      </c>
      <c r="J13" s="172">
        <f>H13-I13</f>
        <v>0.99200000000000088</v>
      </c>
      <c r="K13" s="16">
        <f>H13*100/I13-100</f>
        <v>4.7238095238095354</v>
      </c>
      <c r="L13" s="172">
        <v>-5.9340000000000002</v>
      </c>
      <c r="M13" s="172">
        <v>-5.8</v>
      </c>
      <c r="N13" s="172">
        <f>L13-M13</f>
        <v>-0.13400000000000034</v>
      </c>
      <c r="O13" s="16">
        <f>L13*100/H13</f>
        <v>-26.982539105129135</v>
      </c>
    </row>
    <row r="14" spans="1:15" x14ac:dyDescent="0.25">
      <c r="A14" s="51">
        <v>174</v>
      </c>
      <c r="B14" s="52">
        <v>152</v>
      </c>
      <c r="C14" s="52">
        <f>B14-A14</f>
        <v>-22</v>
      </c>
      <c r="D14" s="145" t="s">
        <v>254</v>
      </c>
      <c r="E14" s="143" t="s">
        <v>268</v>
      </c>
      <c r="F14" s="14">
        <v>1</v>
      </c>
      <c r="G14" s="179"/>
      <c r="H14" s="144">
        <v>20.7</v>
      </c>
      <c r="I14" s="144">
        <v>29.143999999999998</v>
      </c>
      <c r="J14" s="172">
        <f>H14-I14</f>
        <v>-8.4439999999999991</v>
      </c>
      <c r="K14" s="16">
        <f>H14*100/I14-100</f>
        <v>-28.97337359319242</v>
      </c>
      <c r="L14" s="144">
        <v>-4.7880000000000003</v>
      </c>
      <c r="M14" s="144">
        <v>-10.02</v>
      </c>
      <c r="N14" s="172">
        <f>L14-M14</f>
        <v>5.2319999999999993</v>
      </c>
      <c r="O14" s="16">
        <f>L14*100/H14</f>
        <v>-23.130434782608695</v>
      </c>
    </row>
    <row r="15" spans="1:15" x14ac:dyDescent="0.25">
      <c r="A15" s="51">
        <v>119</v>
      </c>
      <c r="B15" s="52">
        <v>120</v>
      </c>
      <c r="C15" s="52">
        <f>B15-A15</f>
        <v>1</v>
      </c>
      <c r="D15" s="12" t="s">
        <v>218</v>
      </c>
      <c r="E15" s="14" t="s">
        <v>16</v>
      </c>
      <c r="F15" s="14">
        <v>2</v>
      </c>
      <c r="G15" s="179"/>
      <c r="H15" s="179">
        <v>45.155999999999999</v>
      </c>
      <c r="I15" s="179">
        <v>43.783000000000001</v>
      </c>
      <c r="J15" s="172">
        <f>H15-I15</f>
        <v>1.3729999999999976</v>
      </c>
      <c r="K15" s="16">
        <f>H15*100/I15-100</f>
        <v>3.1359203343763369</v>
      </c>
      <c r="L15" s="172">
        <v>-3.8050000000000002</v>
      </c>
      <c r="M15" s="172">
        <v>-4.859</v>
      </c>
      <c r="N15" s="172">
        <f>L15-M15</f>
        <v>1.0539999999999998</v>
      </c>
      <c r="O15" s="16">
        <f>L15*100/H15</f>
        <v>-8.4263442288953847</v>
      </c>
    </row>
    <row r="16" spans="1:15" x14ac:dyDescent="0.25">
      <c r="A16" s="51">
        <v>177</v>
      </c>
      <c r="B16" s="52">
        <v>134</v>
      </c>
      <c r="C16" s="52">
        <f>B16-A16</f>
        <v>-43</v>
      </c>
      <c r="D16" s="12" t="s">
        <v>159</v>
      </c>
      <c r="E16" s="14" t="s">
        <v>16</v>
      </c>
      <c r="F16" s="14">
        <v>1</v>
      </c>
      <c r="G16" s="179"/>
      <c r="H16" s="179">
        <v>19.100000000000001</v>
      </c>
      <c r="I16" s="179">
        <v>34.9</v>
      </c>
      <c r="J16" s="172">
        <f>H16-I16</f>
        <v>-15.799999999999997</v>
      </c>
      <c r="K16" s="16">
        <f>H16*100/I16-100</f>
        <v>-45.272206303724921</v>
      </c>
      <c r="L16" s="172">
        <v>-3.8</v>
      </c>
      <c r="M16" s="172">
        <v>-3.9</v>
      </c>
      <c r="N16" s="172">
        <f>L16-M16</f>
        <v>0.10000000000000009</v>
      </c>
      <c r="O16" s="16">
        <f>L16*100/H16</f>
        <v>-19.895287958115183</v>
      </c>
    </row>
    <row r="17" spans="1:15" x14ac:dyDescent="0.25">
      <c r="A17" s="51">
        <v>88</v>
      </c>
      <c r="B17" s="52">
        <v>87</v>
      </c>
      <c r="C17" s="52">
        <f>B17-A17</f>
        <v>-1</v>
      </c>
      <c r="D17" s="12" t="s">
        <v>98</v>
      </c>
      <c r="E17" s="14" t="s">
        <v>16</v>
      </c>
      <c r="F17" s="14">
        <v>1</v>
      </c>
      <c r="G17" s="179">
        <v>61.932000000000002</v>
      </c>
      <c r="H17" s="179">
        <v>70.265000000000001</v>
      </c>
      <c r="I17" s="179">
        <v>70.7</v>
      </c>
      <c r="J17" s="172">
        <f>H17-I17</f>
        <v>-0.43500000000000227</v>
      </c>
      <c r="K17" s="16">
        <f>H17*100/I17-100</f>
        <v>-0.61527581329562508</v>
      </c>
      <c r="L17" s="172">
        <v>-3.1629999999999998</v>
      </c>
      <c r="M17" s="172">
        <v>27.8</v>
      </c>
      <c r="N17" s="172">
        <f>L17-M17</f>
        <v>-30.963000000000001</v>
      </c>
      <c r="O17" s="16">
        <f>L17*100/H17</f>
        <v>-4.5015299224364895</v>
      </c>
    </row>
    <row r="18" spans="1:15" x14ac:dyDescent="0.25">
      <c r="A18" s="51">
        <v>64</v>
      </c>
      <c r="B18" s="52">
        <v>59</v>
      </c>
      <c r="C18" s="52">
        <f>B18-A18</f>
        <v>-5</v>
      </c>
      <c r="D18" s="12" t="s">
        <v>78</v>
      </c>
      <c r="E18" s="14" t="s">
        <v>37</v>
      </c>
      <c r="F18" s="14">
        <v>2</v>
      </c>
      <c r="G18" s="179"/>
      <c r="H18" s="179">
        <v>109.855</v>
      </c>
      <c r="I18" s="179">
        <v>125</v>
      </c>
      <c r="J18" s="172">
        <v>-15.145</v>
      </c>
      <c r="K18" s="16">
        <f>H18*100/I18-100</f>
        <v>-12.116</v>
      </c>
      <c r="L18" s="172">
        <v>-3.081</v>
      </c>
      <c r="M18" s="172">
        <v>-14.2</v>
      </c>
      <c r="N18" s="172">
        <f>L18-M18</f>
        <v>11.119</v>
      </c>
      <c r="O18" s="16">
        <f>L18*100/H18</f>
        <v>-2.8046060716398888</v>
      </c>
    </row>
    <row r="19" spans="1:15" x14ac:dyDescent="0.25">
      <c r="A19" s="51">
        <v>95</v>
      </c>
      <c r="B19" s="52">
        <v>66</v>
      </c>
      <c r="C19" s="52">
        <f>B19-A19</f>
        <v>-29</v>
      </c>
      <c r="D19" s="12" t="s">
        <v>105</v>
      </c>
      <c r="E19" s="14" t="s">
        <v>16</v>
      </c>
      <c r="F19" s="14">
        <v>2</v>
      </c>
      <c r="G19" s="179"/>
      <c r="H19" s="179">
        <v>60.497999999999998</v>
      </c>
      <c r="I19" s="179">
        <v>108.51600000000001</v>
      </c>
      <c r="J19" s="172">
        <f>H19-I19</f>
        <v>-48.018000000000008</v>
      </c>
      <c r="K19" s="16">
        <f>H19*100/I19-100</f>
        <v>-44.249695897379191</v>
      </c>
      <c r="L19" s="172">
        <v>-3</v>
      </c>
      <c r="M19" s="172">
        <v>0.28000000000000003</v>
      </c>
      <c r="N19" s="172">
        <f>L19-M19</f>
        <v>-3.2800000000000002</v>
      </c>
      <c r="O19" s="16">
        <f>L19*100/H19</f>
        <v>-4.9588416145988301</v>
      </c>
    </row>
    <row r="20" spans="1:15" x14ac:dyDescent="0.25">
      <c r="A20" s="51">
        <v>165</v>
      </c>
      <c r="B20" s="52">
        <v>123</v>
      </c>
      <c r="C20" s="52">
        <f>B20-A20</f>
        <v>-42</v>
      </c>
      <c r="D20" s="12" t="s">
        <v>150</v>
      </c>
      <c r="E20" s="14" t="s">
        <v>16</v>
      </c>
      <c r="F20" s="14">
        <v>2</v>
      </c>
      <c r="G20" s="179"/>
      <c r="H20" s="179">
        <v>23.826000000000001</v>
      </c>
      <c r="I20" s="179">
        <v>41.4</v>
      </c>
      <c r="J20" s="172">
        <f>H20-I20</f>
        <v>-17.573999999999998</v>
      </c>
      <c r="K20" s="16">
        <f>H20*100/I20-100</f>
        <v>-42.449275362318843</v>
      </c>
      <c r="L20" s="172">
        <v>-2.9689999999999999</v>
      </c>
      <c r="M20" s="172">
        <v>3.4</v>
      </c>
      <c r="N20" s="172">
        <f>L20-M20</f>
        <v>-6.3689999999999998</v>
      </c>
      <c r="O20" s="16">
        <f>L20*100/H20</f>
        <v>-12.461176865608998</v>
      </c>
    </row>
    <row r="21" spans="1:15" x14ac:dyDescent="0.25">
      <c r="A21" s="51">
        <v>150</v>
      </c>
      <c r="B21" s="52">
        <v>133</v>
      </c>
      <c r="C21" s="52">
        <f>B21-A21</f>
        <v>-17</v>
      </c>
      <c r="D21" s="12" t="s">
        <v>208</v>
      </c>
      <c r="E21" s="14" t="s">
        <v>16</v>
      </c>
      <c r="F21" s="14">
        <v>3</v>
      </c>
      <c r="G21" s="179"/>
      <c r="H21" s="179">
        <v>27.202999999999999</v>
      </c>
      <c r="I21" s="179">
        <v>35.277999999999999</v>
      </c>
      <c r="J21" s="172">
        <f>H21-I21</f>
        <v>-8.0749999999999993</v>
      </c>
      <c r="K21" s="16">
        <f>H21*100/I21-100</f>
        <v>-22.889619592947454</v>
      </c>
      <c r="L21" s="172">
        <v>-2.8929999999999998</v>
      </c>
      <c r="M21" s="172">
        <v>-0.69299999999999995</v>
      </c>
      <c r="N21" s="172">
        <f>L21-M21</f>
        <v>-2.1999999999999997</v>
      </c>
      <c r="O21" s="16">
        <f>L21*100/H21</f>
        <v>-10.634856449656287</v>
      </c>
    </row>
    <row r="22" spans="1:15" x14ac:dyDescent="0.25">
      <c r="A22" s="51">
        <v>180</v>
      </c>
      <c r="B22" s="52">
        <v>178</v>
      </c>
      <c r="C22" s="52">
        <f>B22-A22</f>
        <v>-2</v>
      </c>
      <c r="D22" s="12" t="s">
        <v>198</v>
      </c>
      <c r="E22" s="14" t="s">
        <v>16</v>
      </c>
      <c r="F22" s="14">
        <v>1</v>
      </c>
      <c r="G22" s="179"/>
      <c r="H22" s="179">
        <v>17.988</v>
      </c>
      <c r="I22" s="179">
        <f>H22</f>
        <v>17.988</v>
      </c>
      <c r="J22" s="172">
        <f>H22-I22</f>
        <v>0</v>
      </c>
      <c r="K22" s="16">
        <f>H22*100/I22-100</f>
        <v>0</v>
      </c>
      <c r="L22" s="172">
        <v>-2.887</v>
      </c>
      <c r="M22" s="172">
        <f>L22</f>
        <v>-2.887</v>
      </c>
      <c r="N22" s="172">
        <f>L22-M22</f>
        <v>0</v>
      </c>
      <c r="O22" s="16">
        <f>L22*100/H22</f>
        <v>-16.049588614631976</v>
      </c>
    </row>
    <row r="23" spans="1:15" x14ac:dyDescent="0.25">
      <c r="A23" s="51">
        <v>140</v>
      </c>
      <c r="B23" s="52">
        <v>124</v>
      </c>
      <c r="C23" s="52">
        <f>B23-A23</f>
        <v>-16</v>
      </c>
      <c r="D23" s="145" t="s">
        <v>270</v>
      </c>
      <c r="E23" s="146" t="s">
        <v>16</v>
      </c>
      <c r="F23" s="14">
        <v>3</v>
      </c>
      <c r="G23" s="179"/>
      <c r="H23" s="144">
        <v>32.299999999999997</v>
      </c>
      <c r="I23" s="144">
        <v>40.200000000000003</v>
      </c>
      <c r="J23" s="172">
        <f>H23-I23</f>
        <v>-7.9000000000000057</v>
      </c>
      <c r="K23" s="16">
        <f>H23*100/I23-100</f>
        <v>-19.651741293532353</v>
      </c>
      <c r="L23" s="144">
        <v>-2.4449999999999998</v>
      </c>
      <c r="M23" s="144">
        <v>-2.073</v>
      </c>
      <c r="N23" s="172">
        <f>L23-M23</f>
        <v>-0.37199999999999989</v>
      </c>
      <c r="O23" s="16">
        <f>L23*100/H23</f>
        <v>-7.5696594427244577</v>
      </c>
    </row>
    <row r="24" spans="1:15" x14ac:dyDescent="0.25">
      <c r="A24" s="51">
        <v>101</v>
      </c>
      <c r="B24" s="52">
        <v>71</v>
      </c>
      <c r="C24" s="52">
        <f>B24-A24</f>
        <v>-30</v>
      </c>
      <c r="D24" s="12" t="s">
        <v>108</v>
      </c>
      <c r="E24" s="14" t="s">
        <v>16</v>
      </c>
      <c r="F24" s="14">
        <v>2</v>
      </c>
      <c r="G24" s="179"/>
      <c r="H24" s="179">
        <v>57.2</v>
      </c>
      <c r="I24" s="179">
        <v>98.1</v>
      </c>
      <c r="J24" s="172">
        <f>H24-I24</f>
        <v>-40.899999999999991</v>
      </c>
      <c r="K24" s="54">
        <f>H24*100/I24-100</f>
        <v>-41.692150866462789</v>
      </c>
      <c r="L24" s="179">
        <v>-2.4</v>
      </c>
      <c r="M24" s="179">
        <v>4.5</v>
      </c>
      <c r="N24" s="179">
        <f>L24-M24</f>
        <v>-6.9</v>
      </c>
      <c r="O24" s="54">
        <f>L24*100/H24</f>
        <v>-4.1958041958041958</v>
      </c>
    </row>
    <row r="25" spans="1:15" x14ac:dyDescent="0.25">
      <c r="A25" s="51">
        <v>159</v>
      </c>
      <c r="B25" s="52">
        <v>135</v>
      </c>
      <c r="C25" s="52">
        <f>B25-A25</f>
        <v>-24</v>
      </c>
      <c r="D25" s="145" t="s">
        <v>248</v>
      </c>
      <c r="E25" s="146" t="s">
        <v>16</v>
      </c>
      <c r="F25" s="14">
        <v>1</v>
      </c>
      <c r="G25" s="179"/>
      <c r="H25" s="144">
        <v>24.66</v>
      </c>
      <c r="I25" s="144">
        <v>34.859000000000002</v>
      </c>
      <c r="J25" s="172">
        <f>H25-I25</f>
        <v>-10.199000000000002</v>
      </c>
      <c r="K25" s="16">
        <f>H25*100/I25-100</f>
        <v>-29.257867408703632</v>
      </c>
      <c r="L25" s="144">
        <v>-2.2200000000000002</v>
      </c>
      <c r="M25" s="144">
        <v>2.3740000000000001</v>
      </c>
      <c r="N25" s="172">
        <f>L25-M25</f>
        <v>-4.5940000000000003</v>
      </c>
      <c r="O25" s="16">
        <f>L25*100/H25</f>
        <v>-9.0024330900243328</v>
      </c>
    </row>
    <row r="26" spans="1:15" x14ac:dyDescent="0.25">
      <c r="A26" s="51">
        <v>200</v>
      </c>
      <c r="B26" s="52">
        <v>195</v>
      </c>
      <c r="C26" s="52">
        <f>B26-A26</f>
        <v>-5</v>
      </c>
      <c r="D26" s="12" t="s">
        <v>172</v>
      </c>
      <c r="E26" s="14" t="s">
        <v>30</v>
      </c>
      <c r="F26" s="14">
        <v>1</v>
      </c>
      <c r="G26" s="179"/>
      <c r="H26" s="179">
        <v>10.18</v>
      </c>
      <c r="I26" s="179">
        <v>9.8079999999999998</v>
      </c>
      <c r="J26" s="172">
        <f>H26-I26</f>
        <v>0.37199999999999989</v>
      </c>
      <c r="K26" s="16">
        <f>H26*100/I26-100</f>
        <v>3.7928221859706355</v>
      </c>
      <c r="L26" s="172">
        <v>-2.1789999999999998</v>
      </c>
      <c r="M26" s="172">
        <v>1.9E-2</v>
      </c>
      <c r="N26" s="172">
        <f>L26-M26</f>
        <v>-2.198</v>
      </c>
      <c r="O26" s="16">
        <f>L26*100/H26</f>
        <v>-21.404715127701373</v>
      </c>
    </row>
    <row r="27" spans="1:15" x14ac:dyDescent="0.25">
      <c r="A27" s="51">
        <v>161</v>
      </c>
      <c r="B27" s="52">
        <v>144</v>
      </c>
      <c r="C27" s="52">
        <f>B27-A27</f>
        <v>-17</v>
      </c>
      <c r="D27" s="12" t="s">
        <v>148</v>
      </c>
      <c r="E27" s="14" t="s">
        <v>16</v>
      </c>
      <c r="F27" s="14">
        <v>1</v>
      </c>
      <c r="G27" s="179"/>
      <c r="H27" s="179">
        <v>24.527999999999999</v>
      </c>
      <c r="I27" s="179">
        <v>31</v>
      </c>
      <c r="J27" s="172">
        <f>H27-I27</f>
        <v>-6.4720000000000013</v>
      </c>
      <c r="K27" s="16">
        <f>H27*100/I27-100</f>
        <v>-20.877419354838722</v>
      </c>
      <c r="L27" s="172">
        <v>-2.02</v>
      </c>
      <c r="M27" s="172">
        <v>-3.1</v>
      </c>
      <c r="N27" s="172">
        <f>L27-M27</f>
        <v>1.08</v>
      </c>
      <c r="O27" s="16">
        <f>L27*100/H27</f>
        <v>-8.2354859752120024</v>
      </c>
    </row>
    <row r="28" spans="1:15" x14ac:dyDescent="0.25">
      <c r="A28" s="51">
        <v>111</v>
      </c>
      <c r="B28" s="52">
        <v>50</v>
      </c>
      <c r="C28" s="52">
        <f>B28-A28</f>
        <v>-61</v>
      </c>
      <c r="D28" s="12" t="s">
        <v>115</v>
      </c>
      <c r="E28" s="14" t="s">
        <v>16</v>
      </c>
      <c r="F28" s="14">
        <v>5</v>
      </c>
      <c r="G28" s="179"/>
      <c r="H28" s="179">
        <v>50.228000000000002</v>
      </c>
      <c r="I28" s="179">
        <v>151.9</v>
      </c>
      <c r="J28" s="172">
        <f>H28-I28</f>
        <v>-101.672</v>
      </c>
      <c r="K28" s="16">
        <f>H28*100/I28-100</f>
        <v>-66.933508887425944</v>
      </c>
      <c r="L28" s="172">
        <v>-1.843</v>
      </c>
      <c r="M28" s="172">
        <v>0</v>
      </c>
      <c r="N28" s="172">
        <f>L28-M28</f>
        <v>-1.843</v>
      </c>
      <c r="O28" s="16">
        <f>L28*100/H28</f>
        <v>-3.66926813729394</v>
      </c>
    </row>
    <row r="29" spans="1:15" x14ac:dyDescent="0.25">
      <c r="A29" s="51">
        <v>186</v>
      </c>
      <c r="B29" s="52">
        <v>194</v>
      </c>
      <c r="C29" s="52">
        <f>B29-A29</f>
        <v>8</v>
      </c>
      <c r="D29" s="12" t="s">
        <v>165</v>
      </c>
      <c r="E29" s="14" t="s">
        <v>16</v>
      </c>
      <c r="F29" s="14">
        <v>1</v>
      </c>
      <c r="G29" s="179"/>
      <c r="H29" s="179">
        <v>16.294</v>
      </c>
      <c r="I29" s="179">
        <v>9.9969999999999999</v>
      </c>
      <c r="J29" s="172">
        <f>H29-I29</f>
        <v>6.2970000000000006</v>
      </c>
      <c r="K29" s="16">
        <f>H29*100/I29-100</f>
        <v>62.988896669000724</v>
      </c>
      <c r="L29" s="172">
        <v>-1.456</v>
      </c>
      <c r="M29" s="172">
        <v>-0.79300000000000004</v>
      </c>
      <c r="N29" s="172">
        <f>L29-M29</f>
        <v>-0.66299999999999992</v>
      </c>
      <c r="O29" s="16">
        <f>L29*100/H29</f>
        <v>-8.9358045906468639</v>
      </c>
    </row>
    <row r="30" spans="1:15" x14ac:dyDescent="0.25">
      <c r="A30" s="51">
        <v>41</v>
      </c>
      <c r="B30" s="52">
        <v>25</v>
      </c>
      <c r="C30" s="52">
        <f>B30-A30</f>
        <v>-16</v>
      </c>
      <c r="D30" s="12" t="s">
        <v>57</v>
      </c>
      <c r="E30" s="14" t="s">
        <v>16</v>
      </c>
      <c r="F30" s="14">
        <v>3</v>
      </c>
      <c r="G30" s="179"/>
      <c r="H30" s="179">
        <v>219.489</v>
      </c>
      <c r="I30" s="179">
        <v>413.37700000000001</v>
      </c>
      <c r="J30" s="172">
        <v>-193.88800000000001</v>
      </c>
      <c r="K30" s="16">
        <f>H30*100/I30-100</f>
        <v>-46.903431976138002</v>
      </c>
      <c r="L30" s="172">
        <v>-1.4279999999999999</v>
      </c>
      <c r="M30" s="172">
        <v>-0.315</v>
      </c>
      <c r="N30" s="172">
        <f>L30-M30</f>
        <v>-1.113</v>
      </c>
      <c r="O30" s="16">
        <f>L30*100/H30</f>
        <v>-0.65060208028648348</v>
      </c>
    </row>
    <row r="31" spans="1:15" x14ac:dyDescent="0.25">
      <c r="A31" s="51">
        <v>78</v>
      </c>
      <c r="B31" s="52">
        <v>91</v>
      </c>
      <c r="C31" s="52">
        <f>B31-A31</f>
        <v>13</v>
      </c>
      <c r="D31" s="12" t="s">
        <v>250</v>
      </c>
      <c r="E31" s="14" t="s">
        <v>27</v>
      </c>
      <c r="F31" s="14">
        <v>2</v>
      </c>
      <c r="G31" s="179"/>
      <c r="H31" s="179">
        <v>82.1</v>
      </c>
      <c r="I31" s="179">
        <v>67.2</v>
      </c>
      <c r="J31" s="172">
        <f>H31-I31</f>
        <v>14.899999999999991</v>
      </c>
      <c r="K31" s="16">
        <f>H31*100/I31-100</f>
        <v>22.172619047619037</v>
      </c>
      <c r="L31" s="139">
        <v>-1.4</v>
      </c>
      <c r="M31" s="139">
        <v>-0.6</v>
      </c>
      <c r="N31" s="172">
        <f>L31-M31</f>
        <v>-0.79999999999999993</v>
      </c>
      <c r="O31" s="16">
        <f>L31*100/H31</f>
        <v>-1.7052375152253352</v>
      </c>
    </row>
    <row r="32" spans="1:15" x14ac:dyDescent="0.25">
      <c r="A32" s="51">
        <v>184</v>
      </c>
      <c r="B32" s="52">
        <v>160</v>
      </c>
      <c r="C32" s="52">
        <f>B32-A32</f>
        <v>-24</v>
      </c>
      <c r="D32" s="145" t="s">
        <v>262</v>
      </c>
      <c r="E32" s="146" t="s">
        <v>16</v>
      </c>
      <c r="F32" s="14">
        <v>1</v>
      </c>
      <c r="G32" s="179"/>
      <c r="H32" s="144">
        <v>16.677</v>
      </c>
      <c r="I32" s="144">
        <v>27.064</v>
      </c>
      <c r="J32" s="172">
        <f>H32-I32</f>
        <v>-10.387</v>
      </c>
      <c r="K32" s="16">
        <f>H32*100/I32-100</f>
        <v>-38.379396984924618</v>
      </c>
      <c r="L32" s="144">
        <v>-1.2210000000000001</v>
      </c>
      <c r="M32" s="144">
        <v>-4.7949999999999999</v>
      </c>
      <c r="N32" s="172">
        <f>L32-M32</f>
        <v>3.5739999999999998</v>
      </c>
      <c r="O32" s="16">
        <f>L32*100/H32</f>
        <v>-7.3214606943694918</v>
      </c>
    </row>
    <row r="33" spans="1:15" x14ac:dyDescent="0.25">
      <c r="A33" s="51">
        <v>54</v>
      </c>
      <c r="B33" s="52">
        <v>54</v>
      </c>
      <c r="C33" s="52">
        <f>B33-A33</f>
        <v>0</v>
      </c>
      <c r="D33" s="12" t="s">
        <v>224</v>
      </c>
      <c r="E33" s="9" t="s">
        <v>69</v>
      </c>
      <c r="F33" s="9">
        <v>4</v>
      </c>
      <c r="G33" s="179">
        <v>120.17578</v>
      </c>
      <c r="H33" s="179">
        <v>139.6</v>
      </c>
      <c r="I33" s="49">
        <v>136</v>
      </c>
      <c r="J33" s="10">
        <f>H33-I33</f>
        <v>3.5999999999999943</v>
      </c>
      <c r="K33" s="18">
        <f>H33*100/I33-100</f>
        <v>2.6470588235294059</v>
      </c>
      <c r="L33" s="10">
        <v>-1.2</v>
      </c>
      <c r="M33" s="10">
        <v>-12.2</v>
      </c>
      <c r="N33" s="10">
        <f>L33-M33</f>
        <v>11</v>
      </c>
      <c r="O33" s="18">
        <f>L33*100/H33</f>
        <v>-0.8595988538681949</v>
      </c>
    </row>
    <row r="34" spans="1:15" x14ac:dyDescent="0.25">
      <c r="A34" s="51">
        <v>138</v>
      </c>
      <c r="B34" s="52">
        <v>132</v>
      </c>
      <c r="C34" s="52">
        <f>B34-A34</f>
        <v>-6</v>
      </c>
      <c r="D34" s="12" t="s">
        <v>132</v>
      </c>
      <c r="E34" s="14" t="s">
        <v>16</v>
      </c>
      <c r="F34" s="14">
        <v>2</v>
      </c>
      <c r="G34" s="179"/>
      <c r="H34" s="179">
        <v>33.475999999999999</v>
      </c>
      <c r="I34" s="179">
        <v>35.286999999999999</v>
      </c>
      <c r="J34" s="172">
        <f>H34-I34</f>
        <v>-1.8109999999999999</v>
      </c>
      <c r="K34" s="16">
        <f>H34*100/I34-100</f>
        <v>-5.1322016606682297</v>
      </c>
      <c r="L34" s="172">
        <v>-0.76700000000000002</v>
      </c>
      <c r="M34" s="172">
        <v>6.5679999999999996</v>
      </c>
      <c r="N34" s="172">
        <f>L34-M34</f>
        <v>-7.335</v>
      </c>
      <c r="O34" s="16">
        <f>L34*100/H34</f>
        <v>-2.2911936910025092</v>
      </c>
    </row>
    <row r="35" spans="1:15" x14ac:dyDescent="0.25">
      <c r="A35" s="51">
        <v>117</v>
      </c>
      <c r="B35" s="52">
        <v>105</v>
      </c>
      <c r="C35" s="52">
        <f>B35-A35</f>
        <v>-12</v>
      </c>
      <c r="D35" s="12" t="s">
        <v>261</v>
      </c>
      <c r="E35" s="14" t="s">
        <v>16</v>
      </c>
      <c r="F35" s="14">
        <v>2</v>
      </c>
      <c r="G35" s="179"/>
      <c r="H35" s="179">
        <v>46.451000000000001</v>
      </c>
      <c r="I35" s="179">
        <v>50.1</v>
      </c>
      <c r="J35" s="172">
        <f>H35-I35</f>
        <v>-3.6490000000000009</v>
      </c>
      <c r="K35" s="16">
        <f>H35*100/I35-100</f>
        <v>-7.2834331337325295</v>
      </c>
      <c r="L35" s="172">
        <v>-0.51600000000000001</v>
      </c>
      <c r="M35" s="172">
        <v>-10.4</v>
      </c>
      <c r="N35" s="172">
        <f>L35-M35</f>
        <v>9.8840000000000003</v>
      </c>
      <c r="O35" s="16">
        <f>L35*100/H35</f>
        <v>-1.1108479903554282</v>
      </c>
    </row>
    <row r="36" spans="1:15" x14ac:dyDescent="0.25">
      <c r="A36" s="51">
        <v>43</v>
      </c>
      <c r="B36" s="52">
        <v>32</v>
      </c>
      <c r="C36" s="52">
        <f>B36-A36</f>
        <v>-11</v>
      </c>
      <c r="D36" s="12" t="s">
        <v>221</v>
      </c>
      <c r="E36" s="14" t="s">
        <v>16</v>
      </c>
      <c r="F36" s="14">
        <v>3</v>
      </c>
      <c r="G36" s="179"/>
      <c r="H36" s="179">
        <v>212.733</v>
      </c>
      <c r="I36" s="179">
        <v>276.3</v>
      </c>
      <c r="J36" s="172">
        <v>-63.567</v>
      </c>
      <c r="K36" s="16">
        <f>H36*100/I36-100</f>
        <v>-23.00651465798046</v>
      </c>
      <c r="L36" s="172">
        <v>-0.40300000000000002</v>
      </c>
      <c r="M36" s="172">
        <v>22.135999999999999</v>
      </c>
      <c r="N36" s="172">
        <f>L36-M36</f>
        <v>-22.538999999999998</v>
      </c>
      <c r="O36" s="16">
        <f>L36*100/H36</f>
        <v>-0.18943934415440952</v>
      </c>
    </row>
    <row r="37" spans="1:15" x14ac:dyDescent="0.25">
      <c r="A37" s="168">
        <v>120</v>
      </c>
      <c r="B37" s="52">
        <v>85</v>
      </c>
      <c r="C37" s="52">
        <f>B37-A37</f>
        <v>-35</v>
      </c>
      <c r="D37" s="12" t="s">
        <v>276</v>
      </c>
      <c r="E37" s="14" t="s">
        <v>16</v>
      </c>
      <c r="F37" s="14">
        <v>1</v>
      </c>
      <c r="G37" s="179">
        <v>69.599999999999994</v>
      </c>
      <c r="H37" s="179">
        <v>42.7</v>
      </c>
      <c r="I37" s="179">
        <v>71.8</v>
      </c>
      <c r="J37" s="172">
        <f>H37-I37</f>
        <v>-29.099999999999994</v>
      </c>
      <c r="K37" s="16">
        <f>H37*100/I37-100</f>
        <v>-40.529247910863511</v>
      </c>
      <c r="L37" s="172">
        <v>-0.4</v>
      </c>
      <c r="M37" s="172">
        <v>8.4</v>
      </c>
      <c r="N37" s="172">
        <f>L37-M37</f>
        <v>-8.8000000000000007</v>
      </c>
      <c r="O37" s="16">
        <f>L37*100/H37</f>
        <v>-0.93676814988290391</v>
      </c>
    </row>
    <row r="38" spans="1:15" x14ac:dyDescent="0.25">
      <c r="A38" s="51">
        <v>135</v>
      </c>
      <c r="B38" s="52">
        <v>179</v>
      </c>
      <c r="C38" s="52">
        <f>B38-A38</f>
        <v>44</v>
      </c>
      <c r="D38" s="12" t="s">
        <v>129</v>
      </c>
      <c r="E38" s="14" t="s">
        <v>27</v>
      </c>
      <c r="F38" s="14">
        <v>1</v>
      </c>
      <c r="G38" s="179"/>
      <c r="H38" s="179">
        <v>34.030999999999999</v>
      </c>
      <c r="I38" s="179">
        <v>17.983000000000001</v>
      </c>
      <c r="J38" s="172">
        <f>H38-I38</f>
        <v>16.047999999999998</v>
      </c>
      <c r="K38" s="16">
        <f>H38*100/I38-100</f>
        <v>89.239837624423046</v>
      </c>
      <c r="L38" s="172">
        <v>-0.377</v>
      </c>
      <c r="M38" s="172">
        <v>1.7000000000000001E-2</v>
      </c>
      <c r="N38" s="172">
        <f>L38-M38</f>
        <v>-0.39400000000000002</v>
      </c>
      <c r="O38" s="16">
        <f>L38*100/H38</f>
        <v>-1.1078134641944111</v>
      </c>
    </row>
    <row r="39" spans="1:15" x14ac:dyDescent="0.25">
      <c r="A39" s="51">
        <v>196</v>
      </c>
      <c r="B39" s="52">
        <v>202</v>
      </c>
      <c r="C39" s="52">
        <f>B39-A39</f>
        <v>6</v>
      </c>
      <c r="D39" s="12" t="s">
        <v>170</v>
      </c>
      <c r="E39" s="14" t="s">
        <v>16</v>
      </c>
      <c r="F39" s="14">
        <v>1</v>
      </c>
      <c r="G39" s="179"/>
      <c r="H39" s="179">
        <v>11.930999999999999</v>
      </c>
      <c r="I39" s="179">
        <v>3.5779999999999998</v>
      </c>
      <c r="J39" s="172">
        <f>H39-I39</f>
        <v>8.3529999999999998</v>
      </c>
      <c r="K39" s="16">
        <f>H39*100/I39-100</f>
        <v>233.45444382336501</v>
      </c>
      <c r="L39" s="172">
        <v>-0.30299999999999999</v>
      </c>
      <c r="M39" s="172">
        <v>0.30499999999999999</v>
      </c>
      <c r="N39" s="172">
        <f>L39-M39</f>
        <v>-0.60799999999999998</v>
      </c>
      <c r="O39" s="16">
        <f>L39*100/H39</f>
        <v>-2.5396027156147851</v>
      </c>
    </row>
    <row r="40" spans="1:15" x14ac:dyDescent="0.25">
      <c r="A40" s="51">
        <v>181</v>
      </c>
      <c r="B40" s="52">
        <v>168</v>
      </c>
      <c r="C40" s="52">
        <f>B40-A40</f>
        <v>-13</v>
      </c>
      <c r="D40" s="145" t="s">
        <v>266</v>
      </c>
      <c r="E40" s="146" t="s">
        <v>16</v>
      </c>
      <c r="F40" s="14">
        <v>3</v>
      </c>
      <c r="G40" s="179"/>
      <c r="H40" s="144">
        <v>17.827999999999999</v>
      </c>
      <c r="I40" s="144">
        <v>22.111999999999998</v>
      </c>
      <c r="J40" s="172">
        <f>H40-I40</f>
        <v>-4.2839999999999989</v>
      </c>
      <c r="K40" s="16">
        <f>H40*100/I40-100</f>
        <v>-19.374095513748188</v>
      </c>
      <c r="L40" s="144">
        <v>-0.3</v>
      </c>
      <c r="M40" s="144">
        <v>-0.4</v>
      </c>
      <c r="N40" s="172">
        <f>L40-M40</f>
        <v>0.10000000000000003</v>
      </c>
      <c r="O40" s="16">
        <f>L40*100/H40</f>
        <v>-1.6827462418667265</v>
      </c>
    </row>
    <row r="41" spans="1:15" x14ac:dyDescent="0.25">
      <c r="A41" s="51">
        <v>198</v>
      </c>
      <c r="B41" s="52">
        <v>192</v>
      </c>
      <c r="C41" s="52">
        <f>B41-A41</f>
        <v>-6</v>
      </c>
      <c r="D41" s="145" t="s">
        <v>263</v>
      </c>
      <c r="E41" s="146" t="s">
        <v>16</v>
      </c>
      <c r="F41" s="14">
        <v>1</v>
      </c>
      <c r="G41" s="179"/>
      <c r="H41" s="144">
        <v>11.62</v>
      </c>
      <c r="I41" s="144">
        <v>11.516999999999999</v>
      </c>
      <c r="J41" s="172">
        <f>H41-I41</f>
        <v>0.10299999999999976</v>
      </c>
      <c r="K41" s="16">
        <f>H41*100/I41-100</f>
        <v>0.89433012069115136</v>
      </c>
      <c r="L41" s="144">
        <v>-0.251</v>
      </c>
      <c r="M41" s="144">
        <v>-1.4370000000000001</v>
      </c>
      <c r="N41" s="172">
        <f>L41-M41</f>
        <v>1.1859999999999999</v>
      </c>
      <c r="O41" s="16">
        <f>L41*100/H41</f>
        <v>-2.1600688468158351</v>
      </c>
    </row>
    <row r="42" spans="1:15" x14ac:dyDescent="0.25">
      <c r="A42" s="51">
        <v>201</v>
      </c>
      <c r="B42" s="52">
        <v>174</v>
      </c>
      <c r="C42" s="52">
        <f>B42-A42</f>
        <v>-27</v>
      </c>
      <c r="D42" s="12" t="s">
        <v>173</v>
      </c>
      <c r="E42" s="14" t="s">
        <v>16</v>
      </c>
      <c r="F42" s="14">
        <v>1</v>
      </c>
      <c r="G42" s="179"/>
      <c r="H42" s="179">
        <v>10.077999999999999</v>
      </c>
      <c r="I42" s="179">
        <v>20.359000000000002</v>
      </c>
      <c r="J42" s="172">
        <f>H42-I42</f>
        <v>-10.281000000000002</v>
      </c>
      <c r="K42" s="16">
        <f>H42*100/I42-100</f>
        <v>-50.498551009381607</v>
      </c>
      <c r="L42" s="172">
        <v>-0.121</v>
      </c>
      <c r="M42" s="172">
        <v>-5.25</v>
      </c>
      <c r="N42" s="172">
        <f>L42-M42</f>
        <v>5.1289999999999996</v>
      </c>
      <c r="O42" s="16">
        <f>L42*100/H42</f>
        <v>-1.2006350466362374</v>
      </c>
    </row>
    <row r="43" spans="1:15" x14ac:dyDescent="0.25">
      <c r="A43" s="51">
        <v>71</v>
      </c>
      <c r="B43" s="52">
        <v>86</v>
      </c>
      <c r="C43" s="52">
        <f>B43-A43</f>
        <v>15</v>
      </c>
      <c r="D43" s="12" t="s">
        <v>190</v>
      </c>
      <c r="E43" s="14" t="s">
        <v>16</v>
      </c>
      <c r="F43" s="14">
        <v>2</v>
      </c>
      <c r="G43" s="179">
        <v>92.7</v>
      </c>
      <c r="H43" s="179">
        <v>92.7</v>
      </c>
      <c r="I43" s="179">
        <v>70.7</v>
      </c>
      <c r="J43" s="172">
        <f>H43-I43</f>
        <v>22</v>
      </c>
      <c r="K43" s="16">
        <f>H43*100/I43-100</f>
        <v>31.117397454031106</v>
      </c>
      <c r="L43" s="172">
        <v>0</v>
      </c>
      <c r="M43" s="172">
        <v>0</v>
      </c>
      <c r="N43" s="172">
        <v>0</v>
      </c>
      <c r="O43" s="16">
        <f>L43*100/H43</f>
        <v>0</v>
      </c>
    </row>
    <row r="44" spans="1:15" x14ac:dyDescent="0.25">
      <c r="A44" s="51">
        <v>82</v>
      </c>
      <c r="B44" s="52">
        <v>79</v>
      </c>
      <c r="C44" s="52">
        <f>B44-A44</f>
        <v>-3</v>
      </c>
      <c r="D44" s="12" t="s">
        <v>191</v>
      </c>
      <c r="E44" s="14" t="s">
        <v>16</v>
      </c>
      <c r="F44" s="14">
        <v>1</v>
      </c>
      <c r="G44" s="179">
        <v>76.3</v>
      </c>
      <c r="H44" s="179">
        <v>76.3</v>
      </c>
      <c r="I44" s="179">
        <v>76.2</v>
      </c>
      <c r="J44" s="172">
        <f>H44-I44</f>
        <v>9.9999999999994316E-2</v>
      </c>
      <c r="K44" s="16">
        <f>H44*100/I44-100</f>
        <v>0.13123359580052352</v>
      </c>
      <c r="L44" s="172">
        <v>0</v>
      </c>
      <c r="M44" s="172">
        <v>0</v>
      </c>
      <c r="N44" s="172">
        <f>L44-M44</f>
        <v>0</v>
      </c>
      <c r="O44" s="16">
        <f>L44*100/H44</f>
        <v>0</v>
      </c>
    </row>
    <row r="45" spans="1:15" x14ac:dyDescent="0.25">
      <c r="A45" s="51">
        <v>195</v>
      </c>
      <c r="B45" s="52">
        <v>191</v>
      </c>
      <c r="C45" s="52">
        <f>B45-A45</f>
        <v>-4</v>
      </c>
      <c r="D45" s="145" t="s">
        <v>260</v>
      </c>
      <c r="E45" s="146" t="s">
        <v>16</v>
      </c>
      <c r="F45" s="14">
        <v>1</v>
      </c>
      <c r="G45" s="179"/>
      <c r="H45" s="144">
        <v>12.097</v>
      </c>
      <c r="I45" s="144">
        <v>11.66</v>
      </c>
      <c r="J45" s="172">
        <f>H45-I45</f>
        <v>0.43699999999999939</v>
      </c>
      <c r="K45" s="16">
        <f>H45*100/I45-100</f>
        <v>3.7478559176672377</v>
      </c>
      <c r="L45" s="144">
        <v>0</v>
      </c>
      <c r="M45" s="144">
        <v>0</v>
      </c>
      <c r="N45" s="172">
        <f>L45-M45</f>
        <v>0</v>
      </c>
      <c r="O45" s="16">
        <f>L45*100/H45</f>
        <v>0</v>
      </c>
    </row>
    <row r="46" spans="1:15" x14ac:dyDescent="0.25">
      <c r="A46" s="51">
        <v>127</v>
      </c>
      <c r="B46" s="52">
        <v>95</v>
      </c>
      <c r="C46" s="52">
        <f>B46-A46</f>
        <v>-32</v>
      </c>
      <c r="D46" s="12" t="s">
        <v>122</v>
      </c>
      <c r="E46" s="14" t="s">
        <v>16</v>
      </c>
      <c r="F46" s="14">
        <v>1</v>
      </c>
      <c r="G46" s="179"/>
      <c r="H46" s="179">
        <v>37.344999999999999</v>
      </c>
      <c r="I46" s="179">
        <v>58.3</v>
      </c>
      <c r="J46" s="172">
        <f>H46-I46</f>
        <v>-20.954999999999998</v>
      </c>
      <c r="K46" s="16">
        <f>H46*100/I46-100</f>
        <v>-35.943396226415089</v>
      </c>
      <c r="L46" s="172">
        <v>2.5999999999999999E-2</v>
      </c>
      <c r="M46" s="172">
        <v>5.6</v>
      </c>
      <c r="N46" s="172">
        <f>L46-M46</f>
        <v>-5.5739999999999998</v>
      </c>
      <c r="O46" s="16">
        <f>L46*100/H46</f>
        <v>6.9621100548935611E-2</v>
      </c>
    </row>
    <row r="47" spans="1:15" x14ac:dyDescent="0.25">
      <c r="A47" s="51">
        <v>170</v>
      </c>
      <c r="B47" s="52">
        <v>139</v>
      </c>
      <c r="C47" s="52">
        <f>B47-A47</f>
        <v>-31</v>
      </c>
      <c r="D47" s="145" t="s">
        <v>255</v>
      </c>
      <c r="E47" s="146" t="s">
        <v>16</v>
      </c>
      <c r="F47" s="14">
        <v>1</v>
      </c>
      <c r="G47" s="179"/>
      <c r="H47" s="144">
        <v>22.009</v>
      </c>
      <c r="I47" s="144">
        <v>33.823999999999998</v>
      </c>
      <c r="J47" s="172">
        <f>H47-I47</f>
        <v>-11.814999999999998</v>
      </c>
      <c r="K47" s="16">
        <f>H47*100/I47-100</f>
        <v>-34.930818353831597</v>
      </c>
      <c r="L47" s="144">
        <v>0.03</v>
      </c>
      <c r="M47" s="144">
        <v>0.21299999999999999</v>
      </c>
      <c r="N47" s="172">
        <f>L47-M47</f>
        <v>-0.183</v>
      </c>
      <c r="O47" s="16">
        <f>L47*100/H47</f>
        <v>0.13630787405152436</v>
      </c>
    </row>
    <row r="48" spans="1:15" x14ac:dyDescent="0.25">
      <c r="A48" s="51">
        <v>100</v>
      </c>
      <c r="B48" s="52">
        <v>99</v>
      </c>
      <c r="C48" s="52">
        <f>B48-A48</f>
        <v>-1</v>
      </c>
      <c r="D48" s="12" t="s">
        <v>107</v>
      </c>
      <c r="E48" s="14" t="s">
        <v>16</v>
      </c>
      <c r="F48" s="14">
        <v>1</v>
      </c>
      <c r="G48" s="179"/>
      <c r="H48" s="179">
        <v>58.887</v>
      </c>
      <c r="I48" s="179">
        <v>55.8</v>
      </c>
      <c r="J48" s="172">
        <f>H48-I48</f>
        <v>3.0870000000000033</v>
      </c>
      <c r="K48" s="16">
        <f>H48*100/I48-100</f>
        <v>5.5322580645161281</v>
      </c>
      <c r="L48" s="172">
        <v>5.0999999999999997E-2</v>
      </c>
      <c r="M48" s="172">
        <v>0.1</v>
      </c>
      <c r="N48" s="172">
        <f>L48-M48</f>
        <v>-4.9000000000000009E-2</v>
      </c>
      <c r="O48" s="16">
        <f>L48*100/H48</f>
        <v>8.6606551530898149E-2</v>
      </c>
    </row>
    <row r="49" spans="1:15" x14ac:dyDescent="0.25">
      <c r="A49" s="51">
        <v>153</v>
      </c>
      <c r="B49" s="52">
        <v>159</v>
      </c>
      <c r="C49" s="52">
        <f>B49-A49</f>
        <v>6</v>
      </c>
      <c r="D49" s="145" t="s">
        <v>259</v>
      </c>
      <c r="E49" s="146" t="s">
        <v>16</v>
      </c>
      <c r="F49" s="14">
        <v>1</v>
      </c>
      <c r="G49" s="179"/>
      <c r="H49" s="144">
        <v>26.515000000000001</v>
      </c>
      <c r="I49" s="144">
        <v>27.28</v>
      </c>
      <c r="J49" s="172">
        <f>H49-I49</f>
        <v>-0.76500000000000057</v>
      </c>
      <c r="K49" s="16">
        <f>H49*100/I49-100</f>
        <v>-2.8042521994134972</v>
      </c>
      <c r="L49" s="144">
        <v>5.5E-2</v>
      </c>
      <c r="M49" s="144">
        <v>0.02</v>
      </c>
      <c r="N49" s="172">
        <f>L49-M49</f>
        <v>3.5000000000000003E-2</v>
      </c>
      <c r="O49" s="16">
        <f>L49*100/H49</f>
        <v>0.2074297567414671</v>
      </c>
    </row>
    <row r="50" spans="1:15" x14ac:dyDescent="0.25">
      <c r="A50" s="51">
        <v>139</v>
      </c>
      <c r="B50" s="52">
        <v>153</v>
      </c>
      <c r="C50" s="52">
        <f>B50-A50</f>
        <v>14</v>
      </c>
      <c r="D50" s="12" t="s">
        <v>133</v>
      </c>
      <c r="E50" s="14" t="s">
        <v>16</v>
      </c>
      <c r="F50" s="14">
        <v>1</v>
      </c>
      <c r="G50" s="179"/>
      <c r="H50" s="179">
        <v>32.445</v>
      </c>
      <c r="I50" s="179">
        <v>29.042000000000002</v>
      </c>
      <c r="J50" s="172">
        <f>H50-I50</f>
        <v>3.4029999999999987</v>
      </c>
      <c r="K50" s="16">
        <f>H50*100/I50-100</f>
        <v>11.717512568004949</v>
      </c>
      <c r="L50" s="172">
        <v>9.1999999999999998E-2</v>
      </c>
      <c r="M50" s="172">
        <v>0.308</v>
      </c>
      <c r="N50" s="172">
        <f>L50-M50</f>
        <v>-0.216</v>
      </c>
      <c r="O50" s="16">
        <f>L50*100/H50</f>
        <v>0.28355678841115733</v>
      </c>
    </row>
    <row r="51" spans="1:15" x14ac:dyDescent="0.25">
      <c r="A51" s="51">
        <v>173</v>
      </c>
      <c r="B51" s="52">
        <v>157</v>
      </c>
      <c r="C51" s="52">
        <f>B51-A51</f>
        <v>-16</v>
      </c>
      <c r="D51" s="12" t="s">
        <v>157</v>
      </c>
      <c r="E51" s="14" t="s">
        <v>16</v>
      </c>
      <c r="F51" s="14">
        <v>1</v>
      </c>
      <c r="G51" s="179">
        <v>62.169539999999998</v>
      </c>
      <c r="H51" s="179">
        <v>20.826000000000001</v>
      </c>
      <c r="I51" s="179">
        <v>27.6</v>
      </c>
      <c r="J51" s="172">
        <f>H51-I51</f>
        <v>-6.7740000000000009</v>
      </c>
      <c r="K51" s="16">
        <f>H51*100/I51-100</f>
        <v>-24.543478260869577</v>
      </c>
      <c r="L51" s="172">
        <v>0.104</v>
      </c>
      <c r="M51" s="172">
        <v>0.7</v>
      </c>
      <c r="N51" s="172">
        <f>L51-M51</f>
        <v>-0.59599999999999997</v>
      </c>
      <c r="O51" s="16">
        <f>L51*100/H51</f>
        <v>0.49937578027465668</v>
      </c>
    </row>
    <row r="52" spans="1:15" x14ac:dyDescent="0.25">
      <c r="A52" s="51">
        <v>148</v>
      </c>
      <c r="B52" s="52">
        <v>130</v>
      </c>
      <c r="C52" s="52">
        <f>B52-A52</f>
        <v>-18</v>
      </c>
      <c r="D52" s="12" t="s">
        <v>140</v>
      </c>
      <c r="E52" s="14" t="s">
        <v>16</v>
      </c>
      <c r="F52" s="14">
        <v>1</v>
      </c>
      <c r="G52" s="179"/>
      <c r="H52" s="179">
        <v>27.364999999999998</v>
      </c>
      <c r="I52" s="179">
        <v>37.652999999999999</v>
      </c>
      <c r="J52" s="172">
        <f>H52-I52</f>
        <v>-10.288</v>
      </c>
      <c r="K52" s="16">
        <f>H52*100/I52-100</f>
        <v>-27.323188059384378</v>
      </c>
      <c r="L52" s="172">
        <v>0.127</v>
      </c>
      <c r="M52" s="172">
        <v>4.758</v>
      </c>
      <c r="N52" s="172">
        <f>L52-M52</f>
        <v>-4.6310000000000002</v>
      </c>
      <c r="O52" s="16">
        <f>L52*100/H52</f>
        <v>0.46409647359766126</v>
      </c>
    </row>
    <row r="53" spans="1:15" x14ac:dyDescent="0.25">
      <c r="A53" s="51">
        <v>154</v>
      </c>
      <c r="B53" s="52">
        <v>129</v>
      </c>
      <c r="C53" s="52">
        <f>B53-A53</f>
        <v>-25</v>
      </c>
      <c r="D53" s="12" t="s">
        <v>143</v>
      </c>
      <c r="E53" s="14" t="s">
        <v>16</v>
      </c>
      <c r="F53" s="14">
        <v>1</v>
      </c>
      <c r="G53" s="179"/>
      <c r="H53" s="179">
        <v>26.439</v>
      </c>
      <c r="I53" s="179">
        <v>37.700000000000003</v>
      </c>
      <c r="J53" s="172">
        <f>H53-I53</f>
        <v>-11.261000000000003</v>
      </c>
      <c r="K53" s="16">
        <f>H53*100/I53-100</f>
        <v>-29.870026525198938</v>
      </c>
      <c r="L53" s="172">
        <v>0.13300000000000001</v>
      </c>
      <c r="M53" s="172">
        <v>0.4</v>
      </c>
      <c r="N53" s="172">
        <f>L53-M53</f>
        <v>-0.26700000000000002</v>
      </c>
      <c r="O53" s="16">
        <f>L53*100/H53</f>
        <v>0.50304474450622194</v>
      </c>
    </row>
    <row r="54" spans="1:15" x14ac:dyDescent="0.25">
      <c r="A54" s="51">
        <v>167</v>
      </c>
      <c r="B54" s="52">
        <v>166</v>
      </c>
      <c r="C54" s="52">
        <f>B54-A54</f>
        <v>-1</v>
      </c>
      <c r="D54" s="12" t="s">
        <v>152</v>
      </c>
      <c r="E54" s="14" t="s">
        <v>16</v>
      </c>
      <c r="F54" s="14">
        <v>1</v>
      </c>
      <c r="G54" s="179"/>
      <c r="H54" s="179">
        <v>23.366</v>
      </c>
      <c r="I54" s="179">
        <v>23.3</v>
      </c>
      <c r="J54" s="172">
        <f>H54-I54</f>
        <v>6.5999999999998948E-2</v>
      </c>
      <c r="K54" s="16">
        <f>H54*100/I54-100</f>
        <v>0.28326180257509748</v>
      </c>
      <c r="L54" s="172">
        <v>0.14000000000000001</v>
      </c>
      <c r="M54" s="172">
        <v>-1.7</v>
      </c>
      <c r="N54" s="172">
        <f>L54-M54</f>
        <v>1.8399999999999999</v>
      </c>
      <c r="O54" s="16">
        <f>L54*100/H54</f>
        <v>0.59916117435590177</v>
      </c>
    </row>
    <row r="55" spans="1:15" x14ac:dyDescent="0.25">
      <c r="A55" s="51">
        <v>193</v>
      </c>
      <c r="B55" s="52">
        <v>185</v>
      </c>
      <c r="C55" s="52">
        <f>B55-A55</f>
        <v>-8</v>
      </c>
      <c r="D55" s="12" t="s">
        <v>169</v>
      </c>
      <c r="E55" s="14" t="s">
        <v>16</v>
      </c>
      <c r="F55" s="14">
        <v>1</v>
      </c>
      <c r="G55" s="179"/>
      <c r="H55" s="179">
        <v>13.397</v>
      </c>
      <c r="I55" s="179">
        <v>16.7</v>
      </c>
      <c r="J55" s="172">
        <f>H55-I55</f>
        <v>-3.302999999999999</v>
      </c>
      <c r="K55" s="16">
        <f>H55*100/I55-100</f>
        <v>-19.778443113772454</v>
      </c>
      <c r="L55" s="172">
        <v>0.152</v>
      </c>
      <c r="M55" s="172">
        <v>1.6</v>
      </c>
      <c r="N55" s="172">
        <f>L55-M55</f>
        <v>-1.4480000000000002</v>
      </c>
      <c r="O55" s="16">
        <f>L55*100/H55</f>
        <v>1.1345823691871313</v>
      </c>
    </row>
    <row r="56" spans="1:15" x14ac:dyDescent="0.25">
      <c r="A56" s="51">
        <v>109</v>
      </c>
      <c r="B56" s="52">
        <v>106</v>
      </c>
      <c r="C56" s="52">
        <f>B56-A56</f>
        <v>-3</v>
      </c>
      <c r="D56" s="12" t="s">
        <v>113</v>
      </c>
      <c r="E56" s="14" t="s">
        <v>24</v>
      </c>
      <c r="F56" s="14">
        <v>1</v>
      </c>
      <c r="G56" s="179"/>
      <c r="H56" s="179">
        <v>52.673000000000002</v>
      </c>
      <c r="I56" s="179">
        <v>50</v>
      </c>
      <c r="J56" s="172">
        <f>H56-I56</f>
        <v>2.6730000000000018</v>
      </c>
      <c r="K56" s="16">
        <f>H56*100/I56-100</f>
        <v>5.3460000000000036</v>
      </c>
      <c r="L56" s="172">
        <v>0.161</v>
      </c>
      <c r="M56" s="172">
        <v>3.8</v>
      </c>
      <c r="N56" s="172">
        <f>L56-M56</f>
        <v>-3.6389999999999998</v>
      </c>
      <c r="O56" s="16">
        <f>L56*100/H56</f>
        <v>0.30565944601598544</v>
      </c>
    </row>
    <row r="57" spans="1:15" x14ac:dyDescent="0.25">
      <c r="A57" s="51">
        <v>160</v>
      </c>
      <c r="B57" s="52">
        <v>100</v>
      </c>
      <c r="C57" s="52">
        <f>B57-A57</f>
        <v>-60</v>
      </c>
      <c r="D57" s="12" t="s">
        <v>147</v>
      </c>
      <c r="E57" s="14" t="s">
        <v>16</v>
      </c>
      <c r="F57" s="14">
        <v>1</v>
      </c>
      <c r="G57" s="179"/>
      <c r="H57" s="179">
        <v>24.536999999999999</v>
      </c>
      <c r="I57" s="179">
        <v>55.8</v>
      </c>
      <c r="J57" s="172">
        <f>H57-I57</f>
        <v>-31.262999999999998</v>
      </c>
      <c r="K57" s="16">
        <f>H57*100/I57-100</f>
        <v>-56.026881720430111</v>
      </c>
      <c r="L57" s="172">
        <v>0.22900000000000001</v>
      </c>
      <c r="M57" s="172">
        <v>0.52500000000000002</v>
      </c>
      <c r="N57" s="172">
        <f>L57-M57</f>
        <v>-0.29600000000000004</v>
      </c>
      <c r="O57" s="16">
        <f>L57*100/H57</f>
        <v>0.9332844275991361</v>
      </c>
    </row>
    <row r="58" spans="1:15" x14ac:dyDescent="0.25">
      <c r="A58" s="51">
        <v>90</v>
      </c>
      <c r="B58" s="52">
        <v>104</v>
      </c>
      <c r="C58" s="52">
        <f>B58-A58</f>
        <v>14</v>
      </c>
      <c r="D58" s="12" t="s">
        <v>100</v>
      </c>
      <c r="E58" s="14" t="s">
        <v>16</v>
      </c>
      <c r="F58" s="14">
        <v>1</v>
      </c>
      <c r="G58" s="179"/>
      <c r="H58" s="179">
        <v>69.418999999999997</v>
      </c>
      <c r="I58" s="179">
        <v>51.851999999999997</v>
      </c>
      <c r="J58" s="172">
        <f>H58-I58</f>
        <v>17.567</v>
      </c>
      <c r="K58" s="16">
        <f>H58*100/I58-100</f>
        <v>33.87911748823575</v>
      </c>
      <c r="L58" s="172">
        <v>0.23499999999999999</v>
      </c>
      <c r="M58" s="172">
        <v>3.9E-2</v>
      </c>
      <c r="N58" s="172">
        <f>L58-M58</f>
        <v>0.19599999999999998</v>
      </c>
      <c r="O58" s="16">
        <f>L58*100/H58</f>
        <v>0.33852403520649965</v>
      </c>
    </row>
    <row r="59" spans="1:15" x14ac:dyDescent="0.25">
      <c r="A59" s="51">
        <v>141</v>
      </c>
      <c r="B59" s="52">
        <v>121</v>
      </c>
      <c r="C59" s="52">
        <f>B59-A59</f>
        <v>-20</v>
      </c>
      <c r="D59" s="12" t="s">
        <v>134</v>
      </c>
      <c r="E59" s="14" t="s">
        <v>16</v>
      </c>
      <c r="F59" s="14">
        <v>1</v>
      </c>
      <c r="G59" s="179"/>
      <c r="H59" s="179">
        <v>32.209000000000003</v>
      </c>
      <c r="I59" s="179">
        <v>43.2</v>
      </c>
      <c r="J59" s="172">
        <f>H59-I59</f>
        <v>-10.991</v>
      </c>
      <c r="K59" s="16">
        <f>H59*100/I59-100</f>
        <v>-25.442129629629619</v>
      </c>
      <c r="L59" s="172">
        <v>0.28799999999999998</v>
      </c>
      <c r="M59" s="172">
        <v>0.8</v>
      </c>
      <c r="N59" s="172">
        <f>L59-M59</f>
        <v>-0.51200000000000001</v>
      </c>
      <c r="O59" s="16">
        <f>L59*100/H59</f>
        <v>0.89416001738644457</v>
      </c>
    </row>
    <row r="60" spans="1:15" x14ac:dyDescent="0.25">
      <c r="A60" s="51">
        <v>189</v>
      </c>
      <c r="B60" s="52">
        <v>118</v>
      </c>
      <c r="C60" s="52">
        <f>B60-A60</f>
        <v>-71</v>
      </c>
      <c r="D60" s="13" t="s">
        <v>166</v>
      </c>
      <c r="E60" s="14" t="s">
        <v>167</v>
      </c>
      <c r="F60" s="14">
        <v>2</v>
      </c>
      <c r="G60" s="179"/>
      <c r="H60" s="179">
        <v>14.7</v>
      </c>
      <c r="I60" s="179">
        <v>44.4</v>
      </c>
      <c r="J60" s="172">
        <f>H60-I60</f>
        <v>-29.7</v>
      </c>
      <c r="K60" s="16">
        <f>H60*100/I60-100</f>
        <v>-66.891891891891888</v>
      </c>
      <c r="L60" s="172">
        <v>0.3</v>
      </c>
      <c r="M60" s="172">
        <v>0.8</v>
      </c>
      <c r="N60" s="172">
        <f>L60-M60</f>
        <v>-0.5</v>
      </c>
      <c r="O60" s="16">
        <f>L60*100/H60</f>
        <v>2.0408163265306123</v>
      </c>
    </row>
    <row r="61" spans="1:15" x14ac:dyDescent="0.25">
      <c r="A61" s="51">
        <v>197</v>
      </c>
      <c r="B61" s="52">
        <v>198</v>
      </c>
      <c r="C61" s="52">
        <f>B61-A61</f>
        <v>1</v>
      </c>
      <c r="D61" s="12" t="s">
        <v>171</v>
      </c>
      <c r="E61" s="14" t="s">
        <v>16</v>
      </c>
      <c r="F61" s="14">
        <v>3</v>
      </c>
      <c r="G61" s="179"/>
      <c r="H61" s="179">
        <v>11.775</v>
      </c>
      <c r="I61" s="179">
        <v>6.6970000000000001</v>
      </c>
      <c r="J61" s="172">
        <f>H61-I61</f>
        <v>5.0780000000000003</v>
      </c>
      <c r="K61" s="16">
        <f>H61*100/I61-100</f>
        <v>75.82499626698521</v>
      </c>
      <c r="L61" s="172">
        <v>0.36899999999999999</v>
      </c>
      <c r="M61" s="172">
        <v>9.6000000000000002E-2</v>
      </c>
      <c r="N61" s="172">
        <f>L61-M61</f>
        <v>0.27300000000000002</v>
      </c>
      <c r="O61" s="16">
        <f>L61*100/H61</f>
        <v>3.1337579617834392</v>
      </c>
    </row>
    <row r="62" spans="1:15" x14ac:dyDescent="0.25">
      <c r="A62" s="51">
        <v>58</v>
      </c>
      <c r="B62" s="52">
        <v>57</v>
      </c>
      <c r="C62" s="52">
        <f>B62-A62</f>
        <v>-1</v>
      </c>
      <c r="D62" s="12" t="s">
        <v>73</v>
      </c>
      <c r="E62" s="14" t="s">
        <v>37</v>
      </c>
      <c r="F62" s="9">
        <v>1</v>
      </c>
      <c r="G62" s="179"/>
      <c r="H62" s="179">
        <v>132.07300000000001</v>
      </c>
      <c r="I62" s="49">
        <v>132.1</v>
      </c>
      <c r="J62" s="10">
        <f>H62-I62</f>
        <v>-2.6999999999986812E-2</v>
      </c>
      <c r="K62" s="18">
        <f>H62*100/I62-100</f>
        <v>-2.0439061317176765E-2</v>
      </c>
      <c r="L62" s="10">
        <v>0.375</v>
      </c>
      <c r="M62" s="10">
        <v>0.375</v>
      </c>
      <c r="N62" s="10">
        <f>L62-M62</f>
        <v>0</v>
      </c>
      <c r="O62" s="18">
        <f>L62*100/H62</f>
        <v>0.28393388504842015</v>
      </c>
    </row>
    <row r="63" spans="1:15" x14ac:dyDescent="0.25">
      <c r="A63" s="51">
        <v>183</v>
      </c>
      <c r="B63" s="52">
        <v>181</v>
      </c>
      <c r="C63" s="52">
        <f>B63-A63</f>
        <v>-2</v>
      </c>
      <c r="D63" s="12" t="s">
        <v>163</v>
      </c>
      <c r="E63" s="14" t="s">
        <v>164</v>
      </c>
      <c r="F63" s="14">
        <v>1</v>
      </c>
      <c r="G63" s="179"/>
      <c r="H63" s="179">
        <v>17.553000000000001</v>
      </c>
      <c r="I63" s="179">
        <v>17.885000000000002</v>
      </c>
      <c r="J63" s="172">
        <f>H63-I63</f>
        <v>-0.33200000000000074</v>
      </c>
      <c r="K63" s="16">
        <f>H63*100/I63-100</f>
        <v>-1.8563041655018111</v>
      </c>
      <c r="L63" s="172">
        <v>0.55000000000000004</v>
      </c>
      <c r="M63" s="172">
        <v>1.43</v>
      </c>
      <c r="N63" s="172">
        <f>L63-M63</f>
        <v>-0.87999999999999989</v>
      </c>
      <c r="O63" s="16">
        <f>L63*100/H63</f>
        <v>3.1333675155244118</v>
      </c>
    </row>
    <row r="64" spans="1:15" x14ac:dyDescent="0.25">
      <c r="A64" s="51">
        <v>67</v>
      </c>
      <c r="B64" s="52">
        <v>78</v>
      </c>
      <c r="C64" s="52">
        <f>B64-A64</f>
        <v>11</v>
      </c>
      <c r="D64" s="12" t="s">
        <v>81</v>
      </c>
      <c r="E64" s="14" t="s">
        <v>16</v>
      </c>
      <c r="F64" s="14">
        <v>4</v>
      </c>
      <c r="G64" s="179">
        <v>104.39709999999999</v>
      </c>
      <c r="H64" s="179">
        <v>102.851</v>
      </c>
      <c r="I64" s="179">
        <v>80.926000000000002</v>
      </c>
      <c r="J64" s="172">
        <v>21.925000000000001</v>
      </c>
      <c r="K64" s="16">
        <f>H64*100/I64-100</f>
        <v>27.09265254677112</v>
      </c>
      <c r="L64" s="172">
        <v>0.56799999999999995</v>
      </c>
      <c r="M64" s="172">
        <v>0.51300000000000001</v>
      </c>
      <c r="N64" s="172">
        <f>L64-M64</f>
        <v>5.4999999999999938E-2</v>
      </c>
      <c r="O64" s="16">
        <f>L64*100/H64</f>
        <v>0.55225520413024665</v>
      </c>
    </row>
    <row r="65" spans="1:15" x14ac:dyDescent="0.25">
      <c r="A65" s="51">
        <v>143</v>
      </c>
      <c r="B65" s="52">
        <v>158</v>
      </c>
      <c r="C65" s="52">
        <f>B65-A65</f>
        <v>15</v>
      </c>
      <c r="D65" s="12" t="s">
        <v>135</v>
      </c>
      <c r="E65" s="14" t="s">
        <v>16</v>
      </c>
      <c r="F65" s="14">
        <v>1</v>
      </c>
      <c r="G65" s="179"/>
      <c r="H65" s="179">
        <v>30.311</v>
      </c>
      <c r="I65" s="179">
        <v>27.5</v>
      </c>
      <c r="J65" s="172">
        <f>H65-I65</f>
        <v>2.8109999999999999</v>
      </c>
      <c r="K65" s="16">
        <f>H65*100/I65-100</f>
        <v>10.221818181818179</v>
      </c>
      <c r="L65" s="172">
        <v>0.58499999999999996</v>
      </c>
      <c r="M65" s="172">
        <v>0.8</v>
      </c>
      <c r="N65" s="172">
        <f>L65-M65</f>
        <v>-0.21500000000000008</v>
      </c>
      <c r="O65" s="16">
        <f>L65*100/H65</f>
        <v>1.9299924119956451</v>
      </c>
    </row>
    <row r="66" spans="1:15" x14ac:dyDescent="0.25">
      <c r="A66" s="51">
        <v>175</v>
      </c>
      <c r="B66" s="52">
        <v>199</v>
      </c>
      <c r="C66" s="52">
        <f>B66-A66</f>
        <v>24</v>
      </c>
      <c r="D66" s="12" t="s">
        <v>158</v>
      </c>
      <c r="E66" s="14" t="s">
        <v>16</v>
      </c>
      <c r="F66" s="14">
        <v>2</v>
      </c>
      <c r="G66" s="179"/>
      <c r="H66" s="179">
        <v>20.260000000000002</v>
      </c>
      <c r="I66" s="179">
        <v>6.6289999999999996</v>
      </c>
      <c r="J66" s="172">
        <f>H66-I66</f>
        <v>13.631000000000002</v>
      </c>
      <c r="K66" s="16">
        <f>H66*100/I66-100</f>
        <v>205.62679137124758</v>
      </c>
      <c r="L66" s="172">
        <v>0.59299999999999997</v>
      </c>
      <c r="M66" s="172">
        <v>-0.8</v>
      </c>
      <c r="N66" s="172">
        <f>L66-M66</f>
        <v>1.393</v>
      </c>
      <c r="O66" s="16">
        <f>L66*100/H66</f>
        <v>2.9269496544916089</v>
      </c>
    </row>
    <row r="67" spans="1:15" x14ac:dyDescent="0.25">
      <c r="A67" s="51">
        <v>187</v>
      </c>
      <c r="B67" s="52">
        <v>156</v>
      </c>
      <c r="C67" s="52">
        <f>B67-A67</f>
        <v>-31</v>
      </c>
      <c r="D67" s="12" t="s">
        <v>210</v>
      </c>
      <c r="E67" s="14" t="s">
        <v>16</v>
      </c>
      <c r="F67" s="14">
        <v>2</v>
      </c>
      <c r="G67" s="179"/>
      <c r="H67" s="179">
        <v>15.430999999999999</v>
      </c>
      <c r="I67" s="179">
        <v>27.785</v>
      </c>
      <c r="J67" s="172">
        <f>H67-I67</f>
        <v>-12.354000000000001</v>
      </c>
      <c r="K67" s="16">
        <f>H67*100/I67-100</f>
        <v>-44.462839661687966</v>
      </c>
      <c r="L67" s="172">
        <v>0.59399999999999997</v>
      </c>
      <c r="M67" s="172">
        <v>3.2909999999999999</v>
      </c>
      <c r="N67" s="172">
        <f>L67-M67</f>
        <v>-2.6970000000000001</v>
      </c>
      <c r="O67" s="16">
        <f>L67*100/H67</f>
        <v>3.8493940768582724</v>
      </c>
    </row>
    <row r="68" spans="1:15" x14ac:dyDescent="0.25">
      <c r="A68" s="51">
        <v>91</v>
      </c>
      <c r="B68" s="52">
        <v>150</v>
      </c>
      <c r="C68" s="52">
        <f>B68-A68</f>
        <v>59</v>
      </c>
      <c r="D68" s="12" t="s">
        <v>101</v>
      </c>
      <c r="E68" s="14" t="s">
        <v>16</v>
      </c>
      <c r="F68" s="14">
        <v>1</v>
      </c>
      <c r="G68" s="179">
        <v>69.581990000000005</v>
      </c>
      <c r="H68" s="179">
        <v>66.733999999999995</v>
      </c>
      <c r="I68" s="179">
        <v>30.152000000000001</v>
      </c>
      <c r="J68" s="172">
        <f>H68-I68</f>
        <v>36.581999999999994</v>
      </c>
      <c r="K68" s="16">
        <f>H68*100/I68-100</f>
        <v>121.32528522154416</v>
      </c>
      <c r="L68" s="172">
        <v>0.60499999999999998</v>
      </c>
      <c r="M68" s="172">
        <v>0.52800000000000002</v>
      </c>
      <c r="N68" s="172">
        <f>L68-M68</f>
        <v>7.6999999999999957E-2</v>
      </c>
      <c r="O68" s="16">
        <f>L68*100/H68</f>
        <v>0.90658434980669533</v>
      </c>
    </row>
    <row r="69" spans="1:15" x14ac:dyDescent="0.25">
      <c r="A69" s="51">
        <v>182</v>
      </c>
      <c r="B69" s="52">
        <v>188</v>
      </c>
      <c r="C69" s="52">
        <f>B69-A69</f>
        <v>6</v>
      </c>
      <c r="D69" s="12" t="s">
        <v>162</v>
      </c>
      <c r="E69" s="14" t="s">
        <v>16</v>
      </c>
      <c r="F69" s="14">
        <v>1</v>
      </c>
      <c r="G69" s="179"/>
      <c r="H69" s="179">
        <v>17.760000000000002</v>
      </c>
      <c r="I69" s="179">
        <v>15.72</v>
      </c>
      <c r="J69" s="172">
        <f>H69-I69</f>
        <v>2.0400000000000009</v>
      </c>
      <c r="K69" s="16">
        <f>H69*100/I69-100</f>
        <v>12.977099236641237</v>
      </c>
      <c r="L69" s="172">
        <v>0.61499999999999999</v>
      </c>
      <c r="M69" s="172">
        <v>0.55400000000000005</v>
      </c>
      <c r="N69" s="172">
        <f>L69-M69</f>
        <v>6.0999999999999943E-2</v>
      </c>
      <c r="O69" s="16">
        <f>L69*100/H69</f>
        <v>3.4628378378378377</v>
      </c>
    </row>
    <row r="70" spans="1:15" x14ac:dyDescent="0.25">
      <c r="A70" s="51">
        <v>63</v>
      </c>
      <c r="B70" s="52">
        <v>89</v>
      </c>
      <c r="C70" s="52">
        <f>B70-A70</f>
        <v>26</v>
      </c>
      <c r="D70" s="12" t="s">
        <v>215</v>
      </c>
      <c r="E70" s="14" t="s">
        <v>16</v>
      </c>
      <c r="F70" s="14">
        <v>2</v>
      </c>
      <c r="G70" s="179"/>
      <c r="H70" s="179">
        <v>110.911</v>
      </c>
      <c r="I70" s="179">
        <v>68.400000000000006</v>
      </c>
      <c r="J70" s="172">
        <v>42.511000000000003</v>
      </c>
      <c r="K70" s="16">
        <f>H70*100/I70-100</f>
        <v>62.150584795321635</v>
      </c>
      <c r="L70" s="172">
        <v>0.68300000000000005</v>
      </c>
      <c r="M70" s="172">
        <v>0.5</v>
      </c>
      <c r="N70" s="172">
        <f>L70-M70</f>
        <v>0.18300000000000005</v>
      </c>
      <c r="O70" s="16">
        <f>L70*100/H70</f>
        <v>0.61580907213892233</v>
      </c>
    </row>
    <row r="71" spans="1:15" x14ac:dyDescent="0.25">
      <c r="A71" s="51">
        <v>199</v>
      </c>
      <c r="B71" s="52">
        <v>196</v>
      </c>
      <c r="C71" s="52">
        <f>B71-A71</f>
        <v>-3</v>
      </c>
      <c r="D71" s="12" t="s">
        <v>211</v>
      </c>
      <c r="E71" s="14" t="s">
        <v>55</v>
      </c>
      <c r="F71" s="14">
        <v>4</v>
      </c>
      <c r="G71" s="179"/>
      <c r="H71" s="179">
        <v>10.930999999999999</v>
      </c>
      <c r="I71" s="179">
        <v>8.9870000000000001</v>
      </c>
      <c r="J71" s="172">
        <f>H71-I71</f>
        <v>1.9439999999999991</v>
      </c>
      <c r="K71" s="16">
        <f>H71*100/I71-100</f>
        <v>21.631245131857114</v>
      </c>
      <c r="L71" s="172">
        <v>0.73599999999999999</v>
      </c>
      <c r="M71" s="172">
        <v>1.226</v>
      </c>
      <c r="N71" s="172">
        <f>L71-M71</f>
        <v>-0.49</v>
      </c>
      <c r="O71" s="16">
        <f>L71*100/H71</f>
        <v>6.7331442685939074</v>
      </c>
    </row>
    <row r="72" spans="1:15" x14ac:dyDescent="0.25">
      <c r="A72" s="51">
        <v>176</v>
      </c>
      <c r="B72" s="52">
        <v>189</v>
      </c>
      <c r="C72" s="52">
        <f>B72-A72</f>
        <v>13</v>
      </c>
      <c r="D72" s="12" t="s">
        <v>209</v>
      </c>
      <c r="E72" s="14" t="s">
        <v>55</v>
      </c>
      <c r="F72" s="14">
        <v>2</v>
      </c>
      <c r="G72" s="179"/>
      <c r="H72" s="179">
        <v>19.277000000000001</v>
      </c>
      <c r="I72" s="179">
        <v>15.718999999999999</v>
      </c>
      <c r="J72" s="172">
        <f>H72-I72</f>
        <v>3.5580000000000016</v>
      </c>
      <c r="K72" s="16">
        <f>H72*100/I72-100</f>
        <v>22.635027673516134</v>
      </c>
      <c r="L72" s="172">
        <v>0.746</v>
      </c>
      <c r="M72" s="172">
        <v>-4.2679999999999998</v>
      </c>
      <c r="N72" s="172">
        <f>L72-M72</f>
        <v>5.0139999999999993</v>
      </c>
      <c r="O72" s="16">
        <f>L72*100/H72</f>
        <v>3.8698967681693204</v>
      </c>
    </row>
    <row r="73" spans="1:15" x14ac:dyDescent="0.25">
      <c r="A73" s="51">
        <v>36</v>
      </c>
      <c r="B73" s="52">
        <v>30</v>
      </c>
      <c r="C73" s="52">
        <f>B73-A73</f>
        <v>-6</v>
      </c>
      <c r="D73" s="12" t="s">
        <v>52</v>
      </c>
      <c r="E73" s="14" t="s">
        <v>16</v>
      </c>
      <c r="F73" s="14">
        <v>2</v>
      </c>
      <c r="G73" s="179">
        <v>238.881</v>
      </c>
      <c r="H73" s="179">
        <v>247.37700000000001</v>
      </c>
      <c r="I73" s="179">
        <v>327.46199999999999</v>
      </c>
      <c r="J73" s="172">
        <v>-80.084999999999994</v>
      </c>
      <c r="K73" s="16">
        <f>H73*100/I73-100</f>
        <v>-24.456272788903746</v>
      </c>
      <c r="L73" s="172">
        <v>0.88600000000000001</v>
      </c>
      <c r="M73" s="172">
        <v>6.7</v>
      </c>
      <c r="N73" s="172">
        <f>L73-M73</f>
        <v>-5.8140000000000001</v>
      </c>
      <c r="O73" s="16">
        <f>L73*100/H73</f>
        <v>0.35815779154893135</v>
      </c>
    </row>
    <row r="74" spans="1:15" x14ac:dyDescent="0.25">
      <c r="A74" s="51">
        <v>158</v>
      </c>
      <c r="B74" s="52">
        <v>172</v>
      </c>
      <c r="C74" s="52">
        <f>B74-A74</f>
        <v>14</v>
      </c>
      <c r="D74" s="12" t="s">
        <v>146</v>
      </c>
      <c r="E74" s="14" t="s">
        <v>16</v>
      </c>
      <c r="F74" s="14">
        <v>1</v>
      </c>
      <c r="G74" s="179"/>
      <c r="H74" s="179">
        <v>25.494</v>
      </c>
      <c r="I74" s="179">
        <v>20.800999999999998</v>
      </c>
      <c r="J74" s="172">
        <f>H74-I74</f>
        <v>4.6930000000000014</v>
      </c>
      <c r="K74" s="16">
        <f>H74*100/I74-100</f>
        <v>22.561415316571328</v>
      </c>
      <c r="L74" s="172">
        <v>0.90700000000000003</v>
      </c>
      <c r="M74" s="172">
        <v>0.80600000000000005</v>
      </c>
      <c r="N74" s="172">
        <f>L74-M74</f>
        <v>0.10099999999999998</v>
      </c>
      <c r="O74" s="16">
        <f>L74*100/H74</f>
        <v>3.5576998509453208</v>
      </c>
    </row>
    <row r="75" spans="1:15" x14ac:dyDescent="0.25">
      <c r="A75" s="51">
        <v>116</v>
      </c>
      <c r="B75" s="52">
        <v>141</v>
      </c>
      <c r="C75" s="52">
        <f>B75-A75</f>
        <v>25</v>
      </c>
      <c r="D75" s="12" t="s">
        <v>117</v>
      </c>
      <c r="E75" s="14" t="s">
        <v>16</v>
      </c>
      <c r="F75" s="14">
        <v>1</v>
      </c>
      <c r="G75" s="179"/>
      <c r="H75" s="179">
        <v>47.237000000000002</v>
      </c>
      <c r="I75" s="179">
        <v>32.799999999999997</v>
      </c>
      <c r="J75" s="172">
        <f>H75-I75</f>
        <v>14.437000000000005</v>
      </c>
      <c r="K75" s="16">
        <f>H75*100/I75-100</f>
        <v>44.015243902439039</v>
      </c>
      <c r="L75" s="172">
        <v>0.97399999999999998</v>
      </c>
      <c r="M75" s="172">
        <v>0</v>
      </c>
      <c r="N75" s="172">
        <f>L75-M75</f>
        <v>0.97399999999999998</v>
      </c>
      <c r="O75" s="16">
        <f>L75*100/H75</f>
        <v>2.0619429684357597</v>
      </c>
    </row>
    <row r="76" spans="1:15" x14ac:dyDescent="0.25">
      <c r="A76" s="51">
        <v>144</v>
      </c>
      <c r="B76" s="52">
        <v>170</v>
      </c>
      <c r="C76" s="52">
        <f>B76-A76</f>
        <v>26</v>
      </c>
      <c r="D76" s="12" t="s">
        <v>136</v>
      </c>
      <c r="E76" s="14" t="s">
        <v>71</v>
      </c>
      <c r="F76" s="14">
        <v>1</v>
      </c>
      <c r="G76" s="179"/>
      <c r="H76" s="179">
        <v>30.218</v>
      </c>
      <c r="I76" s="179">
        <v>21.055</v>
      </c>
      <c r="J76" s="172">
        <f>H76-I76</f>
        <v>9.1630000000000003</v>
      </c>
      <c r="K76" s="16">
        <f>H76*100/I76-100</f>
        <v>43.519354072666829</v>
      </c>
      <c r="L76" s="172">
        <v>1</v>
      </c>
      <c r="M76" s="172">
        <v>1.264</v>
      </c>
      <c r="N76" s="172">
        <f>L76-M76</f>
        <v>-0.26400000000000001</v>
      </c>
      <c r="O76" s="16">
        <f>L76*100/H76</f>
        <v>3.3092858561122509</v>
      </c>
    </row>
    <row r="77" spans="1:15" x14ac:dyDescent="0.25">
      <c r="A77" s="51">
        <v>130</v>
      </c>
      <c r="B77" s="52">
        <v>175</v>
      </c>
      <c r="C77" s="52">
        <f>B77-A77</f>
        <v>45</v>
      </c>
      <c r="D77" s="12" t="s">
        <v>125</v>
      </c>
      <c r="E77" s="14" t="s">
        <v>55</v>
      </c>
      <c r="F77" s="14">
        <v>2</v>
      </c>
      <c r="G77" s="179"/>
      <c r="H77" s="179">
        <v>35.098999999999997</v>
      </c>
      <c r="I77" s="179">
        <v>19.553000000000001</v>
      </c>
      <c r="J77" s="172">
        <f>H77-I77</f>
        <v>15.545999999999996</v>
      </c>
      <c r="K77" s="16">
        <f>H77*100/I77-100</f>
        <v>79.506981025929491</v>
      </c>
      <c r="L77" s="172">
        <v>1.1830000000000001</v>
      </c>
      <c r="M77" s="172">
        <v>8.2000000000000003E-2</v>
      </c>
      <c r="N77" s="172">
        <f>L77-M77</f>
        <v>1.101</v>
      </c>
      <c r="O77" s="16">
        <f>L77*100/H77</f>
        <v>3.3704663950539908</v>
      </c>
    </row>
    <row r="78" spans="1:15" x14ac:dyDescent="0.25">
      <c r="A78" s="51">
        <v>131</v>
      </c>
      <c r="B78" s="52">
        <v>146</v>
      </c>
      <c r="C78" s="52">
        <f>B78-A78</f>
        <v>15</v>
      </c>
      <c r="D78" s="12" t="s">
        <v>126</v>
      </c>
      <c r="E78" s="14" t="s">
        <v>55</v>
      </c>
      <c r="F78" s="14">
        <v>1</v>
      </c>
      <c r="G78" s="179"/>
      <c r="H78" s="179">
        <v>34.673000000000002</v>
      </c>
      <c r="I78" s="179">
        <v>30.44</v>
      </c>
      <c r="J78" s="172">
        <f>H78-I78</f>
        <v>4.2330000000000005</v>
      </c>
      <c r="K78" s="16">
        <f>H78*100/I78-100</f>
        <v>13.906044678055196</v>
      </c>
      <c r="L78" s="172">
        <v>1.2609999999999999</v>
      </c>
      <c r="M78" s="172">
        <v>1.075</v>
      </c>
      <c r="N78" s="172">
        <f>L78-M78</f>
        <v>0.18599999999999994</v>
      </c>
      <c r="O78" s="16">
        <f>L78*100/H78</f>
        <v>3.6368355781155364</v>
      </c>
    </row>
    <row r="79" spans="1:15" x14ac:dyDescent="0.25">
      <c r="A79" s="51">
        <v>105</v>
      </c>
      <c r="B79" s="52">
        <v>131</v>
      </c>
      <c r="C79" s="52">
        <f>B79-A79</f>
        <v>26</v>
      </c>
      <c r="D79" s="141" t="s">
        <v>258</v>
      </c>
      <c r="E79" s="140" t="s">
        <v>16</v>
      </c>
      <c r="F79" s="14">
        <v>1</v>
      </c>
      <c r="G79" s="179"/>
      <c r="H79" s="154">
        <v>55.6</v>
      </c>
      <c r="I79" s="154">
        <v>36</v>
      </c>
      <c r="J79" s="172">
        <f>H79-I79</f>
        <v>19.600000000000001</v>
      </c>
      <c r="K79" s="54">
        <f>H79*100/I79-100</f>
        <v>54.444444444444457</v>
      </c>
      <c r="L79" s="146">
        <v>1.3</v>
      </c>
      <c r="M79" s="146">
        <v>5.4</v>
      </c>
      <c r="N79" s="179">
        <f>L79-M79</f>
        <v>-4.1000000000000005</v>
      </c>
      <c r="O79" s="54">
        <f>L79*100/H79</f>
        <v>2.3381294964028778</v>
      </c>
    </row>
    <row r="80" spans="1:15" x14ac:dyDescent="0.25">
      <c r="A80" s="51">
        <v>81</v>
      </c>
      <c r="B80" s="52">
        <v>96</v>
      </c>
      <c r="C80" s="52">
        <f>B80-A80</f>
        <v>15</v>
      </c>
      <c r="D80" s="12" t="s">
        <v>94</v>
      </c>
      <c r="E80" s="14" t="s">
        <v>16</v>
      </c>
      <c r="F80" s="14">
        <v>1</v>
      </c>
      <c r="G80" s="179"/>
      <c r="H80" s="179">
        <v>77.584999999999994</v>
      </c>
      <c r="I80" s="179">
        <v>58.087000000000003</v>
      </c>
      <c r="J80" s="172">
        <f>H80-I80</f>
        <v>19.49799999999999</v>
      </c>
      <c r="K80" s="16">
        <f>H80*100/I80-100</f>
        <v>33.566891042746192</v>
      </c>
      <c r="L80" s="172">
        <v>1.32</v>
      </c>
      <c r="M80" s="172">
        <v>0.96499999999999997</v>
      </c>
      <c r="N80" s="172">
        <f>L80-M80</f>
        <v>0.35500000000000009</v>
      </c>
      <c r="O80" s="16">
        <f>L80*100/H80</f>
        <v>1.7013597989302056</v>
      </c>
    </row>
    <row r="81" spans="1:15" x14ac:dyDescent="0.25">
      <c r="A81" s="51">
        <v>74</v>
      </c>
      <c r="B81" s="52">
        <v>97</v>
      </c>
      <c r="C81" s="52">
        <f>B81-A81</f>
        <v>23</v>
      </c>
      <c r="D81" s="12" t="s">
        <v>87</v>
      </c>
      <c r="E81" s="14" t="s">
        <v>16</v>
      </c>
      <c r="F81" s="14">
        <v>2</v>
      </c>
      <c r="G81" s="179"/>
      <c r="H81" s="179">
        <v>85.54</v>
      </c>
      <c r="I81" s="179">
        <v>56.360999999999997</v>
      </c>
      <c r="J81" s="172">
        <v>29.178999999999998</v>
      </c>
      <c r="K81" s="16">
        <f>H81*100/I81-100</f>
        <v>51.771615123933231</v>
      </c>
      <c r="L81" s="172">
        <v>1.349</v>
      </c>
      <c r="M81" s="172">
        <v>5.8879999999999999</v>
      </c>
      <c r="N81" s="172">
        <f>L81-M81</f>
        <v>-4.5389999999999997</v>
      </c>
      <c r="O81" s="16">
        <f>L81*100/H81</f>
        <v>1.5770399812953004</v>
      </c>
    </row>
    <row r="82" spans="1:15" x14ac:dyDescent="0.25">
      <c r="A82" s="51">
        <v>133</v>
      </c>
      <c r="B82" s="52">
        <v>176</v>
      </c>
      <c r="C82" s="52">
        <f>B82-A82</f>
        <v>43</v>
      </c>
      <c r="D82" s="145" t="s">
        <v>246</v>
      </c>
      <c r="E82" s="146" t="s">
        <v>37</v>
      </c>
      <c r="F82" s="14">
        <v>1</v>
      </c>
      <c r="G82" s="179"/>
      <c r="H82" s="144">
        <v>34.280999999999999</v>
      </c>
      <c r="I82" s="144">
        <v>19.492999999999999</v>
      </c>
      <c r="J82" s="172">
        <f>H82-I82</f>
        <v>14.788</v>
      </c>
      <c r="K82" s="16">
        <f>H82*100/I82-100</f>
        <v>75.863130354486231</v>
      </c>
      <c r="L82" s="144">
        <v>1.379</v>
      </c>
      <c r="M82" s="144">
        <v>-0.39400000000000002</v>
      </c>
      <c r="N82" s="172">
        <f>L82-M82</f>
        <v>1.7730000000000001</v>
      </c>
      <c r="O82" s="16">
        <f>L82*100/H82</f>
        <v>4.0226364458446371</v>
      </c>
    </row>
    <row r="83" spans="1:15" x14ac:dyDescent="0.25">
      <c r="A83" s="51">
        <v>202</v>
      </c>
      <c r="B83" s="52">
        <v>193</v>
      </c>
      <c r="C83" s="52">
        <f>B83-A83</f>
        <v>-9</v>
      </c>
      <c r="D83" s="145" t="s">
        <v>253</v>
      </c>
      <c r="E83" s="146" t="s">
        <v>16</v>
      </c>
      <c r="F83" s="14">
        <v>1</v>
      </c>
      <c r="G83" s="179"/>
      <c r="H83" s="144">
        <v>10.016</v>
      </c>
      <c r="I83" s="144">
        <v>10.553000000000001</v>
      </c>
      <c r="J83" s="172">
        <f>H83-I83</f>
        <v>-0.53700000000000081</v>
      </c>
      <c r="K83" s="16">
        <f>H83*100/I83-100</f>
        <v>-5.088600397991101</v>
      </c>
      <c r="L83" s="144">
        <v>1.3819999999999999</v>
      </c>
      <c r="M83" s="144">
        <v>-1.2749999999999999</v>
      </c>
      <c r="N83" s="172">
        <f>L83-M83</f>
        <v>2.657</v>
      </c>
      <c r="O83" s="16">
        <f>L83*100/H83</f>
        <v>13.797923322683705</v>
      </c>
    </row>
    <row r="84" spans="1:15" x14ac:dyDescent="0.25">
      <c r="A84" s="51">
        <v>190</v>
      </c>
      <c r="B84" s="52">
        <v>186</v>
      </c>
      <c r="C84" s="52">
        <f>B84-A84</f>
        <v>-4</v>
      </c>
      <c r="D84" s="145" t="s">
        <v>267</v>
      </c>
      <c r="E84" s="146" t="s">
        <v>16</v>
      </c>
      <c r="F84" s="14">
        <v>1</v>
      </c>
      <c r="G84" s="179"/>
      <c r="H84" s="144">
        <v>14.509</v>
      </c>
      <c r="I84" s="144">
        <v>16.545000000000002</v>
      </c>
      <c r="J84" s="172">
        <f>H84-I84</f>
        <v>-2.0360000000000014</v>
      </c>
      <c r="K84" s="16">
        <f>H84*100/I84-100</f>
        <v>-12.30583257781808</v>
      </c>
      <c r="L84" s="144">
        <v>1.4610000000000001</v>
      </c>
      <c r="M84" s="144">
        <v>4.4909999999999997</v>
      </c>
      <c r="N84" s="172">
        <f>L84-M84</f>
        <v>-3.0299999999999994</v>
      </c>
      <c r="O84" s="16">
        <f>L84*100/H84</f>
        <v>10.069611964987249</v>
      </c>
    </row>
    <row r="85" spans="1:15" x14ac:dyDescent="0.25">
      <c r="A85" s="51">
        <v>132</v>
      </c>
      <c r="B85" s="52">
        <v>142</v>
      </c>
      <c r="C85" s="52">
        <f>B85-A85</f>
        <v>10</v>
      </c>
      <c r="D85" s="12" t="s">
        <v>127</v>
      </c>
      <c r="E85" s="14" t="s">
        <v>16</v>
      </c>
      <c r="F85" s="14">
        <v>2</v>
      </c>
      <c r="G85" s="179"/>
      <c r="H85" s="179">
        <v>34.459000000000003</v>
      </c>
      <c r="I85" s="179">
        <v>32.167000000000002</v>
      </c>
      <c r="J85" s="172">
        <f>H85-I85</f>
        <v>2.2920000000000016</v>
      </c>
      <c r="K85" s="16">
        <f>H85*100/I85-100</f>
        <v>7.1253147635775917</v>
      </c>
      <c r="L85" s="172">
        <v>1.5049999999999999</v>
      </c>
      <c r="M85" s="172">
        <v>2.1709999999999998</v>
      </c>
      <c r="N85" s="172">
        <f>L85-M85</f>
        <v>-0.66599999999999993</v>
      </c>
      <c r="O85" s="16">
        <f>L85*100/H85</f>
        <v>4.3675092138483409</v>
      </c>
    </row>
    <row r="86" spans="1:15" x14ac:dyDescent="0.25">
      <c r="A86" s="51">
        <v>172</v>
      </c>
      <c r="B86" s="52">
        <v>149</v>
      </c>
      <c r="C86" s="52">
        <f>B86-A86</f>
        <v>-23</v>
      </c>
      <c r="D86" s="12" t="s">
        <v>156</v>
      </c>
      <c r="E86" s="14" t="s">
        <v>37</v>
      </c>
      <c r="F86" s="14">
        <v>1</v>
      </c>
      <c r="G86" s="179"/>
      <c r="H86" s="179">
        <v>21.63</v>
      </c>
      <c r="I86" s="179">
        <v>30.175999999999998</v>
      </c>
      <c r="J86" s="172">
        <f>H86-I86</f>
        <v>-8.5459999999999994</v>
      </c>
      <c r="K86" s="16">
        <f>H86*100/I86-100</f>
        <v>-28.320519618239658</v>
      </c>
      <c r="L86" s="172">
        <v>1.61</v>
      </c>
      <c r="M86" s="172">
        <v>1.284</v>
      </c>
      <c r="N86" s="172">
        <f>L86-M86</f>
        <v>0.32600000000000007</v>
      </c>
      <c r="O86" s="16">
        <f>L86*100/H86</f>
        <v>7.4433656957928802</v>
      </c>
    </row>
    <row r="87" spans="1:15" x14ac:dyDescent="0.25">
      <c r="A87" s="51">
        <v>178</v>
      </c>
      <c r="B87" s="52">
        <v>173</v>
      </c>
      <c r="C87" s="52">
        <f>B87-A87</f>
        <v>-5</v>
      </c>
      <c r="D87" s="12" t="s">
        <v>160</v>
      </c>
      <c r="E87" s="14" t="s">
        <v>16</v>
      </c>
      <c r="F87" s="14">
        <v>2</v>
      </c>
      <c r="G87" s="179"/>
      <c r="H87" s="179">
        <v>19.030999999999999</v>
      </c>
      <c r="I87" s="179">
        <v>20.405999999999999</v>
      </c>
      <c r="J87" s="172">
        <f>H87-I87</f>
        <v>-1.375</v>
      </c>
      <c r="K87" s="16">
        <f>H87*100/I87-100</f>
        <v>-6.7382142507105698</v>
      </c>
      <c r="L87" s="172">
        <v>1.6180000000000001</v>
      </c>
      <c r="M87" s="172">
        <v>1.835</v>
      </c>
      <c r="N87" s="172">
        <f>L87-M87</f>
        <v>-0.21699999999999986</v>
      </c>
      <c r="O87" s="16">
        <f>L87*100/H87</f>
        <v>8.5019179233881577</v>
      </c>
    </row>
    <row r="88" spans="1:15" x14ac:dyDescent="0.25">
      <c r="A88" s="51">
        <v>147</v>
      </c>
      <c r="B88" s="52">
        <v>177</v>
      </c>
      <c r="C88" s="52">
        <f>B88-A88</f>
        <v>30</v>
      </c>
      <c r="D88" s="12" t="s">
        <v>139</v>
      </c>
      <c r="E88" s="14" t="s">
        <v>91</v>
      </c>
      <c r="F88" s="14">
        <v>1</v>
      </c>
      <c r="G88" s="179"/>
      <c r="H88" s="179">
        <v>28.100999999999999</v>
      </c>
      <c r="I88" s="179">
        <v>19.3</v>
      </c>
      <c r="J88" s="172">
        <f>H88-I88</f>
        <v>8.8009999999999984</v>
      </c>
      <c r="K88" s="16">
        <f>H88*100/I88-100</f>
        <v>45.60103626943004</v>
      </c>
      <c r="L88" s="172">
        <v>1.7030000000000001</v>
      </c>
      <c r="M88" s="172">
        <v>-1</v>
      </c>
      <c r="N88" s="172">
        <f>L88-M88</f>
        <v>2.7030000000000003</v>
      </c>
      <c r="O88" s="16">
        <f>L88*100/H88</f>
        <v>6.0602825522223416</v>
      </c>
    </row>
    <row r="89" spans="1:15" x14ac:dyDescent="0.25">
      <c r="A89" s="51">
        <v>157</v>
      </c>
      <c r="B89" s="52">
        <v>151</v>
      </c>
      <c r="C89" s="52">
        <f>B89-A89</f>
        <v>-6</v>
      </c>
      <c r="D89" s="12" t="s">
        <v>145</v>
      </c>
      <c r="E89" s="14" t="s">
        <v>16</v>
      </c>
      <c r="F89" s="14">
        <v>1</v>
      </c>
      <c r="G89" s="179"/>
      <c r="H89" s="179">
        <v>25.725000000000001</v>
      </c>
      <c r="I89" s="179">
        <v>29.9</v>
      </c>
      <c r="J89" s="172">
        <f>H89-I89</f>
        <v>-4.1749999999999972</v>
      </c>
      <c r="K89" s="16">
        <f>H89*100/I89-100</f>
        <v>-13.963210702341129</v>
      </c>
      <c r="L89" s="172">
        <v>1.9159999999999999</v>
      </c>
      <c r="M89" s="172">
        <v>4.4000000000000004</v>
      </c>
      <c r="N89" s="172">
        <f>L89-M89</f>
        <v>-2.4840000000000004</v>
      </c>
      <c r="O89" s="16">
        <f>L89*100/H89</f>
        <v>7.4480077745383859</v>
      </c>
    </row>
    <row r="90" spans="1:15" x14ac:dyDescent="0.25">
      <c r="A90" s="51">
        <v>115</v>
      </c>
      <c r="B90" s="52">
        <v>117</v>
      </c>
      <c r="C90" s="52">
        <f>B90-A90</f>
        <v>2</v>
      </c>
      <c r="D90" s="12" t="s">
        <v>116</v>
      </c>
      <c r="E90" s="14" t="s">
        <v>16</v>
      </c>
      <c r="F90" s="14">
        <v>1</v>
      </c>
      <c r="G90" s="179"/>
      <c r="H90" s="179">
        <v>47.716000000000001</v>
      </c>
      <c r="I90" s="179">
        <v>44.933999999999997</v>
      </c>
      <c r="J90" s="172">
        <f>H90-I90</f>
        <v>2.7820000000000036</v>
      </c>
      <c r="K90" s="16">
        <f>H90*100/I90-100</f>
        <v>6.1913027996617416</v>
      </c>
      <c r="L90" s="172">
        <v>1.9790000000000001</v>
      </c>
      <c r="M90" s="172">
        <v>-5.5940000000000003</v>
      </c>
      <c r="N90" s="172">
        <f>L90-M90</f>
        <v>7.5730000000000004</v>
      </c>
      <c r="O90" s="16">
        <f>L90*100/H90</f>
        <v>4.147455780031855</v>
      </c>
    </row>
    <row r="91" spans="1:15" x14ac:dyDescent="0.25">
      <c r="A91" s="51">
        <v>113</v>
      </c>
      <c r="B91" s="52">
        <v>108</v>
      </c>
      <c r="C91" s="52">
        <f>B91-A91</f>
        <v>-5</v>
      </c>
      <c r="D91" s="12" t="s">
        <v>178</v>
      </c>
      <c r="E91" s="14" t="s">
        <v>16</v>
      </c>
      <c r="F91" s="14">
        <v>1</v>
      </c>
      <c r="G91" s="179"/>
      <c r="H91" s="179">
        <v>49.085999999999999</v>
      </c>
      <c r="I91" s="179">
        <f>H91</f>
        <v>49.085999999999999</v>
      </c>
      <c r="J91" s="172">
        <f>H91-I91</f>
        <v>0</v>
      </c>
      <c r="K91" s="16">
        <f>H91*100/I91-100</f>
        <v>0</v>
      </c>
      <c r="L91" s="172">
        <v>2.1459999999999999</v>
      </c>
      <c r="M91" s="172">
        <f>L91</f>
        <v>2.1459999999999999</v>
      </c>
      <c r="N91" s="172">
        <f>L91-M91</f>
        <v>0</v>
      </c>
      <c r="O91" s="16">
        <f>L91*100/H91</f>
        <v>4.3719186733488167</v>
      </c>
    </row>
    <row r="92" spans="1:15" x14ac:dyDescent="0.25">
      <c r="A92" s="51">
        <v>60</v>
      </c>
      <c r="B92" s="52">
        <v>63</v>
      </c>
      <c r="C92" s="52">
        <f>B92-A92</f>
        <v>3</v>
      </c>
      <c r="D92" s="12" t="s">
        <v>75</v>
      </c>
      <c r="E92" s="9" t="s">
        <v>16</v>
      </c>
      <c r="F92" s="9">
        <v>1</v>
      </c>
      <c r="G92" s="179">
        <v>54.128349999999998</v>
      </c>
      <c r="H92" s="179">
        <v>123.02500000000001</v>
      </c>
      <c r="I92" s="49">
        <v>119.339</v>
      </c>
      <c r="J92" s="10">
        <v>3.6859999999999999</v>
      </c>
      <c r="K92" s="18">
        <f>H92*100/I92-100</f>
        <v>3.088680146473493</v>
      </c>
      <c r="L92" s="10">
        <v>2.1640000000000001</v>
      </c>
      <c r="M92" s="10">
        <v>44.988</v>
      </c>
      <c r="N92" s="10">
        <f>L92-M92</f>
        <v>-42.823999999999998</v>
      </c>
      <c r="O92" s="18">
        <f>L92*100/H92</f>
        <v>1.7589920747815484</v>
      </c>
    </row>
    <row r="93" spans="1:15" x14ac:dyDescent="0.25">
      <c r="A93" s="51">
        <v>179</v>
      </c>
      <c r="B93" s="52">
        <v>163</v>
      </c>
      <c r="C93" s="52">
        <f>B93-A93</f>
        <v>-16</v>
      </c>
      <c r="D93" s="12" t="s">
        <v>161</v>
      </c>
      <c r="E93" s="14" t="s">
        <v>16</v>
      </c>
      <c r="F93" s="14">
        <v>1</v>
      </c>
      <c r="G93" s="179"/>
      <c r="H93" s="179">
        <v>18.395</v>
      </c>
      <c r="I93" s="179">
        <v>24.997</v>
      </c>
      <c r="J93" s="172">
        <f>H93-I93</f>
        <v>-6.6020000000000003</v>
      </c>
      <c r="K93" s="16">
        <f>H93*100/I93-100</f>
        <v>-26.411169340320839</v>
      </c>
      <c r="L93" s="172">
        <v>2.327</v>
      </c>
      <c r="M93" s="172">
        <v>4.92</v>
      </c>
      <c r="N93" s="172">
        <f>L93-M93</f>
        <v>-2.593</v>
      </c>
      <c r="O93" s="16">
        <f>L93*100/H93</f>
        <v>12.650176678445229</v>
      </c>
    </row>
    <row r="94" spans="1:15" x14ac:dyDescent="0.25">
      <c r="A94" s="51">
        <v>114</v>
      </c>
      <c r="B94" s="52">
        <v>93</v>
      </c>
      <c r="C94" s="52">
        <f>B94-A94</f>
        <v>-21</v>
      </c>
      <c r="D94" s="12" t="s">
        <v>192</v>
      </c>
      <c r="E94" s="14" t="s">
        <v>16</v>
      </c>
      <c r="F94" s="14">
        <v>1</v>
      </c>
      <c r="G94" s="179"/>
      <c r="H94" s="179">
        <v>48.753</v>
      </c>
      <c r="I94" s="179">
        <v>61.3</v>
      </c>
      <c r="J94" s="172">
        <f>H94-I94</f>
        <v>-12.546999999999997</v>
      </c>
      <c r="K94" s="16">
        <f>H94*100/I94-100</f>
        <v>-20.468189233278949</v>
      </c>
      <c r="L94" s="172">
        <v>2.3359999999999999</v>
      </c>
      <c r="M94" s="172">
        <v>0.8</v>
      </c>
      <c r="N94" s="172">
        <f>L94-M94</f>
        <v>1.5359999999999998</v>
      </c>
      <c r="O94" s="16">
        <f>L94*100/H94</f>
        <v>4.7915000102557794</v>
      </c>
    </row>
    <row r="95" spans="1:15" x14ac:dyDescent="0.25">
      <c r="A95" s="51">
        <v>125</v>
      </c>
      <c r="B95" s="52">
        <v>114</v>
      </c>
      <c r="C95" s="52">
        <f>B95-A95</f>
        <v>-11</v>
      </c>
      <c r="D95" s="12" t="s">
        <v>219</v>
      </c>
      <c r="E95" s="9" t="s">
        <v>16</v>
      </c>
      <c r="F95" s="9">
        <v>3</v>
      </c>
      <c r="G95" s="179">
        <v>70.062659999999994</v>
      </c>
      <c r="H95" s="179">
        <v>37.770000000000003</v>
      </c>
      <c r="I95" s="49">
        <v>48</v>
      </c>
      <c r="J95" s="172">
        <f>H95-I95</f>
        <v>-10.229999999999997</v>
      </c>
      <c r="K95" s="16">
        <f>H95*100/I95-100</f>
        <v>-21.312499999999986</v>
      </c>
      <c r="L95" s="10">
        <v>2.4660000000000002</v>
      </c>
      <c r="M95" s="10">
        <v>14.5</v>
      </c>
      <c r="N95" s="172">
        <f>L95-M95</f>
        <v>-12.033999999999999</v>
      </c>
      <c r="O95" s="16">
        <f>L95*100/H95</f>
        <v>6.528991262907069</v>
      </c>
    </row>
    <row r="96" spans="1:15" x14ac:dyDescent="0.25">
      <c r="A96" s="51">
        <v>45</v>
      </c>
      <c r="B96" s="55" t="s">
        <v>60</v>
      </c>
      <c r="C96" s="53" t="s">
        <v>60</v>
      </c>
      <c r="D96" s="13" t="s">
        <v>61</v>
      </c>
      <c r="E96" s="14" t="s">
        <v>16</v>
      </c>
      <c r="F96" s="14">
        <v>1</v>
      </c>
      <c r="G96" s="179">
        <v>182.02025</v>
      </c>
      <c r="H96" s="179">
        <v>187.7</v>
      </c>
      <c r="I96" s="179">
        <v>0</v>
      </c>
      <c r="J96" s="172">
        <f>H96-I96</f>
        <v>187.7</v>
      </c>
      <c r="K96" s="16"/>
      <c r="L96" s="172">
        <v>2.6</v>
      </c>
      <c r="M96" s="172">
        <v>0</v>
      </c>
      <c r="N96" s="172">
        <f>L96-M96</f>
        <v>2.6</v>
      </c>
      <c r="O96" s="16">
        <f>L96*100/H96</f>
        <v>1.3851891315929676</v>
      </c>
    </row>
    <row r="97" spans="1:15" x14ac:dyDescent="0.25">
      <c r="A97" s="51">
        <v>97</v>
      </c>
      <c r="B97" s="52">
        <v>116</v>
      </c>
      <c r="C97" s="52">
        <f>B97-A97</f>
        <v>19</v>
      </c>
      <c r="D97" s="12" t="s">
        <v>213</v>
      </c>
      <c r="E97" s="14" t="s">
        <v>16</v>
      </c>
      <c r="F97" s="14">
        <v>3</v>
      </c>
      <c r="G97" s="179">
        <v>59.5</v>
      </c>
      <c r="H97" s="179">
        <v>54.1</v>
      </c>
      <c r="I97" s="179">
        <v>46.9</v>
      </c>
      <c r="J97" s="172">
        <f>H97-I97</f>
        <v>7.2000000000000028</v>
      </c>
      <c r="K97" s="16">
        <f>H97*100/I97-100</f>
        <v>15.351812366737747</v>
      </c>
      <c r="L97" s="172">
        <v>2.6</v>
      </c>
      <c r="M97" s="172">
        <v>0.4</v>
      </c>
      <c r="N97" s="172">
        <f>L97-M97</f>
        <v>2.2000000000000002</v>
      </c>
      <c r="O97" s="16">
        <f>L97*100/H97</f>
        <v>4.805914972273567</v>
      </c>
    </row>
    <row r="98" spans="1:15" x14ac:dyDescent="0.25">
      <c r="A98" s="51">
        <v>152</v>
      </c>
      <c r="B98" s="52">
        <v>148</v>
      </c>
      <c r="C98" s="52">
        <f>B98-A98</f>
        <v>-4</v>
      </c>
      <c r="D98" s="12" t="s">
        <v>141</v>
      </c>
      <c r="E98" s="14" t="s">
        <v>142</v>
      </c>
      <c r="F98" s="14">
        <v>2</v>
      </c>
      <c r="G98" s="179"/>
      <c r="H98" s="179">
        <v>26.5</v>
      </c>
      <c r="I98" s="179">
        <v>30.2</v>
      </c>
      <c r="J98" s="172">
        <f>H98-I98</f>
        <v>-3.6999999999999993</v>
      </c>
      <c r="K98" s="16">
        <f>H98*100/I98-100</f>
        <v>-12.251655629139066</v>
      </c>
      <c r="L98" s="172">
        <v>2.6</v>
      </c>
      <c r="M98" s="172">
        <v>2.2999999999999998</v>
      </c>
      <c r="N98" s="172">
        <f>L98-M98</f>
        <v>0.30000000000000027</v>
      </c>
      <c r="O98" s="16">
        <f>L98*100/H98</f>
        <v>9.8113207547169807</v>
      </c>
    </row>
    <row r="99" spans="1:15" x14ac:dyDescent="0.25">
      <c r="A99" s="51">
        <v>108</v>
      </c>
      <c r="B99" s="52">
        <v>137</v>
      </c>
      <c r="C99" s="52">
        <f>B99-A99</f>
        <v>29</v>
      </c>
      <c r="D99" s="12" t="s">
        <v>212</v>
      </c>
      <c r="E99" s="14" t="s">
        <v>16</v>
      </c>
      <c r="F99" s="14">
        <v>2</v>
      </c>
      <c r="G99" s="179">
        <v>57.246200000000002</v>
      </c>
      <c r="H99" s="179">
        <v>52.749000000000002</v>
      </c>
      <c r="I99" s="179">
        <v>34.5</v>
      </c>
      <c r="J99" s="172">
        <f>H99-I99</f>
        <v>18.249000000000002</v>
      </c>
      <c r="K99" s="16">
        <f>H99*100/I99-100</f>
        <v>52.895652173913049</v>
      </c>
      <c r="L99" s="172">
        <v>2.6059999999999999</v>
      </c>
      <c r="M99" s="172">
        <v>11.2</v>
      </c>
      <c r="N99" s="172">
        <f>L99-M99</f>
        <v>-8.5939999999999994</v>
      </c>
      <c r="O99" s="16">
        <f>L99*100/H99</f>
        <v>4.9403780166448641</v>
      </c>
    </row>
    <row r="100" spans="1:15" x14ac:dyDescent="0.25">
      <c r="A100" s="51">
        <v>65</v>
      </c>
      <c r="B100" s="52">
        <v>64</v>
      </c>
      <c r="C100" s="52">
        <f>B100-A100</f>
        <v>-1</v>
      </c>
      <c r="D100" s="12" t="s">
        <v>79</v>
      </c>
      <c r="E100" s="14" t="s">
        <v>16</v>
      </c>
      <c r="F100" s="14">
        <v>1</v>
      </c>
      <c r="G100" s="179"/>
      <c r="H100" s="179">
        <v>103.81699999999999</v>
      </c>
      <c r="I100" s="179">
        <v>116.7</v>
      </c>
      <c r="J100" s="172">
        <v>-12.882999999999999</v>
      </c>
      <c r="K100" s="16">
        <f>H100*100/I100-100</f>
        <v>-11.039417309340195</v>
      </c>
      <c r="L100" s="172">
        <v>2.6320000000000001</v>
      </c>
      <c r="M100" s="172">
        <v>1.6</v>
      </c>
      <c r="N100" s="172">
        <f>L100-M100</f>
        <v>1.032</v>
      </c>
      <c r="O100" s="16">
        <f>L100*100/H100</f>
        <v>2.5352302609399233</v>
      </c>
    </row>
    <row r="101" spans="1:15" x14ac:dyDescent="0.25">
      <c r="A101" s="51">
        <v>142</v>
      </c>
      <c r="B101" s="52">
        <v>138</v>
      </c>
      <c r="C101" s="52">
        <f>B101-A101</f>
        <v>-4</v>
      </c>
      <c r="D101" s="145" t="s">
        <v>252</v>
      </c>
      <c r="E101" s="146" t="s">
        <v>16</v>
      </c>
      <c r="F101" s="14">
        <v>1</v>
      </c>
      <c r="G101" s="179"/>
      <c r="H101" s="144">
        <v>30.672999999999998</v>
      </c>
      <c r="I101" s="144">
        <v>34.496000000000002</v>
      </c>
      <c r="J101" s="172">
        <f>H101-I101</f>
        <v>-3.823000000000004</v>
      </c>
      <c r="K101" s="16">
        <f>H101*100/I101-100</f>
        <v>-11.08244434137292</v>
      </c>
      <c r="L101" s="144">
        <v>2.6320000000000001</v>
      </c>
      <c r="M101" s="144">
        <v>4.9710000000000001</v>
      </c>
      <c r="N101" s="172">
        <f>L101-M101</f>
        <v>-2.339</v>
      </c>
      <c r="O101" s="16">
        <f>L101*100/H101</f>
        <v>8.5808365663612953</v>
      </c>
    </row>
    <row r="102" spans="1:15" x14ac:dyDescent="0.25">
      <c r="A102" s="51">
        <v>145</v>
      </c>
      <c r="B102" s="52">
        <v>147</v>
      </c>
      <c r="C102" s="52">
        <f>B102-A102</f>
        <v>2</v>
      </c>
      <c r="D102" s="12" t="s">
        <v>137</v>
      </c>
      <c r="E102" s="14" t="s">
        <v>16</v>
      </c>
      <c r="F102" s="14">
        <v>1</v>
      </c>
      <c r="G102" s="179"/>
      <c r="H102" s="179">
        <v>29.215</v>
      </c>
      <c r="I102" s="179">
        <v>30.2</v>
      </c>
      <c r="J102" s="172">
        <f>H102-I102</f>
        <v>-0.98499999999999943</v>
      </c>
      <c r="K102" s="16">
        <f>H102*100/I102-100</f>
        <v>-3.2615894039735025</v>
      </c>
      <c r="L102" s="172">
        <v>2.7650000000000001</v>
      </c>
      <c r="M102" s="172">
        <v>2.5</v>
      </c>
      <c r="N102" s="172">
        <f>L102-M102</f>
        <v>0.26500000000000012</v>
      </c>
      <c r="O102" s="16">
        <f>L102*100/H102</f>
        <v>9.4643162758856754</v>
      </c>
    </row>
    <row r="103" spans="1:15" x14ac:dyDescent="0.25">
      <c r="A103" s="51">
        <v>164</v>
      </c>
      <c r="B103" s="52">
        <v>182</v>
      </c>
      <c r="C103" s="52">
        <f>B103-A103</f>
        <v>18</v>
      </c>
      <c r="D103" s="145" t="s">
        <v>264</v>
      </c>
      <c r="E103" s="146" t="s">
        <v>37</v>
      </c>
      <c r="F103" s="14">
        <v>1</v>
      </c>
      <c r="G103" s="179"/>
      <c r="H103" s="144">
        <v>24</v>
      </c>
      <c r="I103" s="144">
        <v>17.72</v>
      </c>
      <c r="J103" s="172">
        <f>H103-I103</f>
        <v>6.2800000000000011</v>
      </c>
      <c r="K103" s="16">
        <f>H103*100/I103-100</f>
        <v>35.440180586907445</v>
      </c>
      <c r="L103" s="144">
        <v>2.9430000000000001</v>
      </c>
      <c r="M103" s="144">
        <v>0.40400000000000003</v>
      </c>
      <c r="N103" s="172">
        <f>L103-M103</f>
        <v>2.5390000000000001</v>
      </c>
      <c r="O103" s="16">
        <f>L103*100/H103</f>
        <v>12.262500000000001</v>
      </c>
    </row>
    <row r="104" spans="1:15" x14ac:dyDescent="0.25">
      <c r="A104" s="51">
        <v>77</v>
      </c>
      <c r="B104" s="52">
        <v>60</v>
      </c>
      <c r="C104" s="52">
        <f>B104-A104</f>
        <v>-17</v>
      </c>
      <c r="D104" s="12" t="s">
        <v>90</v>
      </c>
      <c r="E104" s="14" t="s">
        <v>91</v>
      </c>
      <c r="F104" s="14">
        <v>2</v>
      </c>
      <c r="G104" s="179"/>
      <c r="H104" s="179">
        <v>82.441999999999993</v>
      </c>
      <c r="I104" s="179">
        <v>123.4</v>
      </c>
      <c r="J104" s="172">
        <v>-40.957999999999998</v>
      </c>
      <c r="K104" s="16">
        <f>H104*100/I104-100</f>
        <v>-33.191247974068077</v>
      </c>
      <c r="L104" s="172">
        <v>2.9620000000000002</v>
      </c>
      <c r="M104" s="172">
        <v>13.6</v>
      </c>
      <c r="N104" s="172">
        <f>L104-M104</f>
        <v>-10.638</v>
      </c>
      <c r="O104" s="16">
        <f>L104*100/H104</f>
        <v>3.5928288978918519</v>
      </c>
    </row>
    <row r="105" spans="1:15" x14ac:dyDescent="0.25">
      <c r="A105" s="168">
        <v>99</v>
      </c>
      <c r="B105" s="52">
        <v>94</v>
      </c>
      <c r="C105" s="52">
        <f>B105-A105</f>
        <v>-5</v>
      </c>
      <c r="D105" s="12" t="s">
        <v>275</v>
      </c>
      <c r="E105" s="14" t="s">
        <v>16</v>
      </c>
      <c r="F105" s="14">
        <v>2</v>
      </c>
      <c r="G105" s="179">
        <v>66</v>
      </c>
      <c r="H105" s="179">
        <v>58.9</v>
      </c>
      <c r="I105" s="179">
        <v>59.8</v>
      </c>
      <c r="J105" s="172">
        <f>H105-I105</f>
        <v>-0.89999999999999858</v>
      </c>
      <c r="K105" s="16">
        <f>H105*100/I105-100</f>
        <v>-1.5050167224080155</v>
      </c>
      <c r="L105" s="172">
        <v>3</v>
      </c>
      <c r="M105" s="172">
        <v>7.3</v>
      </c>
      <c r="N105" s="172">
        <f>L105-M105</f>
        <v>-4.3</v>
      </c>
      <c r="O105" s="16">
        <f>L105*100/H105</f>
        <v>5.0933786078098473</v>
      </c>
    </row>
    <row r="106" spans="1:15" x14ac:dyDescent="0.25">
      <c r="A106" s="51">
        <v>146</v>
      </c>
      <c r="B106" s="52">
        <v>161</v>
      </c>
      <c r="C106" s="52">
        <f>B106-A106</f>
        <v>15</v>
      </c>
      <c r="D106" s="12" t="s">
        <v>138</v>
      </c>
      <c r="E106" s="14" t="s">
        <v>16</v>
      </c>
      <c r="F106" s="14">
        <v>1</v>
      </c>
      <c r="G106" s="179"/>
      <c r="H106" s="179">
        <v>28.943999999999999</v>
      </c>
      <c r="I106" s="179">
        <v>26.3</v>
      </c>
      <c r="J106" s="172">
        <f>H106-I106</f>
        <v>2.6439999999999984</v>
      </c>
      <c r="K106" s="16">
        <f>H106*100/I106-100</f>
        <v>10.053231939163496</v>
      </c>
      <c r="L106" s="172">
        <v>3.2410000000000001</v>
      </c>
      <c r="M106" s="172">
        <v>4.5</v>
      </c>
      <c r="N106" s="172">
        <f>L106-M106</f>
        <v>-1.2589999999999999</v>
      </c>
      <c r="O106" s="16">
        <f>L106*100/H106</f>
        <v>11.197484798231068</v>
      </c>
    </row>
    <row r="107" spans="1:15" x14ac:dyDescent="0.25">
      <c r="A107" s="51">
        <v>194</v>
      </c>
      <c r="B107" s="52">
        <v>190</v>
      </c>
      <c r="C107" s="52">
        <f>B107-A107</f>
        <v>-4</v>
      </c>
      <c r="D107" s="145" t="s">
        <v>265</v>
      </c>
      <c r="E107" s="146" t="s">
        <v>16</v>
      </c>
      <c r="F107" s="14">
        <v>1</v>
      </c>
      <c r="G107" s="179"/>
      <c r="H107" s="144">
        <v>13.138999999999999</v>
      </c>
      <c r="I107" s="144">
        <v>12.609</v>
      </c>
      <c r="J107" s="172">
        <f>H107-I107</f>
        <v>0.52999999999999936</v>
      </c>
      <c r="K107" s="16">
        <f>H107*100/I107-100</f>
        <v>4.2033468157665084</v>
      </c>
      <c r="L107" s="144">
        <v>3.278</v>
      </c>
      <c r="M107" s="144">
        <v>2.8980000000000001</v>
      </c>
      <c r="N107" s="172">
        <f>L107-M107</f>
        <v>0.37999999999999989</v>
      </c>
      <c r="O107" s="16">
        <f>L107*100/H107</f>
        <v>24.948626227262352</v>
      </c>
    </row>
    <row r="108" spans="1:15" x14ac:dyDescent="0.25">
      <c r="A108" s="51">
        <v>192</v>
      </c>
      <c r="B108" s="52">
        <v>187</v>
      </c>
      <c r="C108" s="52">
        <f>B108-A108</f>
        <v>-5</v>
      </c>
      <c r="D108" s="12" t="s">
        <v>168</v>
      </c>
      <c r="E108" s="14" t="s">
        <v>16</v>
      </c>
      <c r="F108" s="14">
        <v>1</v>
      </c>
      <c r="G108" s="179"/>
      <c r="H108" s="179">
        <v>13.814</v>
      </c>
      <c r="I108" s="179">
        <v>16.132000000000001</v>
      </c>
      <c r="J108" s="172">
        <f>H108-I108</f>
        <v>-2.3180000000000014</v>
      </c>
      <c r="K108" s="16">
        <f>H108*100/I108-100</f>
        <v>-14.368956112075381</v>
      </c>
      <c r="L108" s="172">
        <v>3.306</v>
      </c>
      <c r="M108" s="172">
        <v>8.4179999999999993</v>
      </c>
      <c r="N108" s="172">
        <f>L108-M108</f>
        <v>-5.1119999999999992</v>
      </c>
      <c r="O108" s="16">
        <f>L108*100/H108</f>
        <v>23.932242652381643</v>
      </c>
    </row>
    <row r="109" spans="1:15" x14ac:dyDescent="0.25">
      <c r="A109" s="51">
        <v>26</v>
      </c>
      <c r="B109" s="52">
        <v>24</v>
      </c>
      <c r="C109" s="52">
        <f>B109-A109</f>
        <v>-2</v>
      </c>
      <c r="D109" s="12" t="s">
        <v>193</v>
      </c>
      <c r="E109" s="14" t="s">
        <v>16</v>
      </c>
      <c r="F109" s="14">
        <v>12</v>
      </c>
      <c r="G109" s="179">
        <v>437.12423799999999</v>
      </c>
      <c r="H109" s="179">
        <v>437.12423799999999</v>
      </c>
      <c r="I109" s="179">
        <v>437.12423799999999</v>
      </c>
      <c r="J109" s="172">
        <v>0</v>
      </c>
      <c r="K109" s="16">
        <f>H109*100/I109-100</f>
        <v>0</v>
      </c>
      <c r="L109" s="172">
        <v>3.4289999999999998</v>
      </c>
      <c r="M109" s="172">
        <v>4.516</v>
      </c>
      <c r="N109" s="172">
        <f>L109-M109</f>
        <v>-1.0870000000000002</v>
      </c>
      <c r="O109" s="16">
        <f>L109*100/H109</f>
        <v>0.7844451764305963</v>
      </c>
    </row>
    <row r="110" spans="1:15" x14ac:dyDescent="0.25">
      <c r="A110" s="51">
        <v>151</v>
      </c>
      <c r="B110" s="52">
        <v>183</v>
      </c>
      <c r="C110" s="52">
        <f>B110-A110</f>
        <v>32</v>
      </c>
      <c r="D110" s="145" t="s">
        <v>256</v>
      </c>
      <c r="E110" s="146" t="s">
        <v>16</v>
      </c>
      <c r="F110" s="14">
        <v>1</v>
      </c>
      <c r="G110" s="179"/>
      <c r="H110" s="144">
        <v>27.033000000000001</v>
      </c>
      <c r="I110" s="144">
        <v>17.088999999999999</v>
      </c>
      <c r="J110" s="172">
        <f>H110-I110</f>
        <v>9.9440000000000026</v>
      </c>
      <c r="K110" s="16">
        <f>H110*100/I110-100</f>
        <v>58.189478611972646</v>
      </c>
      <c r="L110" s="144">
        <v>3.516</v>
      </c>
      <c r="M110" s="144">
        <v>2.1989999999999998</v>
      </c>
      <c r="N110" s="172">
        <f>L110-M110</f>
        <v>1.3170000000000002</v>
      </c>
      <c r="O110" s="16">
        <f>L110*100/H110</f>
        <v>13.006325602041949</v>
      </c>
    </row>
    <row r="111" spans="1:15" x14ac:dyDescent="0.25">
      <c r="A111" s="51">
        <v>106</v>
      </c>
      <c r="B111" s="52">
        <v>111</v>
      </c>
      <c r="C111" s="52">
        <f>B111-A111</f>
        <v>5</v>
      </c>
      <c r="D111" s="12" t="s">
        <v>112</v>
      </c>
      <c r="E111" s="14" t="s">
        <v>16</v>
      </c>
      <c r="F111" s="14">
        <v>2</v>
      </c>
      <c r="G111" s="179"/>
      <c r="H111" s="172">
        <v>54.853000000000002</v>
      </c>
      <c r="I111" s="172">
        <v>48.317</v>
      </c>
      <c r="J111" s="172">
        <f>H111-I111</f>
        <v>6.5360000000000014</v>
      </c>
      <c r="K111" s="54">
        <f>H111*100/I111-100</f>
        <v>13.527329925285102</v>
      </c>
      <c r="L111" s="179">
        <v>3.6019999999999999</v>
      </c>
      <c r="M111" s="179">
        <v>7.4779999999999998</v>
      </c>
      <c r="N111" s="179">
        <f>L111-M111</f>
        <v>-3.8759999999999999</v>
      </c>
      <c r="O111" s="54">
        <f>L111*100/H111</f>
        <v>6.5666417515906144</v>
      </c>
    </row>
    <row r="112" spans="1:15" x14ac:dyDescent="0.25">
      <c r="A112" s="51">
        <v>123</v>
      </c>
      <c r="B112" s="52">
        <v>110</v>
      </c>
      <c r="C112" s="52">
        <f>B112-A112</f>
        <v>-13</v>
      </c>
      <c r="D112" s="145" t="s">
        <v>257</v>
      </c>
      <c r="E112" s="146" t="s">
        <v>16</v>
      </c>
      <c r="F112" s="14">
        <v>1</v>
      </c>
      <c r="G112" s="179"/>
      <c r="H112" s="205">
        <v>38.781999999999996</v>
      </c>
      <c r="I112" s="144">
        <v>48.472000000000001</v>
      </c>
      <c r="J112" s="172">
        <f>H112-I112</f>
        <v>-9.6900000000000048</v>
      </c>
      <c r="K112" s="16">
        <f>H112*100/I112-100</f>
        <v>-19.990922594487543</v>
      </c>
      <c r="L112" s="144">
        <v>3.766</v>
      </c>
      <c r="M112" s="144">
        <v>7.1760000000000002</v>
      </c>
      <c r="N112" s="172">
        <f>L112-M112</f>
        <v>-3.41</v>
      </c>
      <c r="O112" s="16">
        <f>L112*100/H112</f>
        <v>9.7106905265329289</v>
      </c>
    </row>
    <row r="113" spans="1:15" x14ac:dyDescent="0.25">
      <c r="A113" s="51">
        <v>107</v>
      </c>
      <c r="B113" s="52">
        <v>103</v>
      </c>
      <c r="C113" s="52">
        <f>B113-A113</f>
        <v>-4</v>
      </c>
      <c r="D113" s="12" t="s">
        <v>186</v>
      </c>
      <c r="E113" s="14" t="s">
        <v>16</v>
      </c>
      <c r="F113" s="14">
        <v>1</v>
      </c>
      <c r="G113" s="179">
        <v>79.900000000000006</v>
      </c>
      <c r="H113" s="179">
        <v>53.7</v>
      </c>
      <c r="I113" s="179">
        <v>52.9</v>
      </c>
      <c r="J113" s="172">
        <f>H113-I113</f>
        <v>0.80000000000000426</v>
      </c>
      <c r="K113" s="54">
        <f>H113*100/I113-100</f>
        <v>1.5122873345935801</v>
      </c>
      <c r="L113" s="179">
        <v>3.8</v>
      </c>
      <c r="M113" s="179">
        <v>5.8</v>
      </c>
      <c r="N113" s="179">
        <f>L113-M113</f>
        <v>-2</v>
      </c>
      <c r="O113" s="54">
        <f>L113*100/H113</f>
        <v>7.0763500931098688</v>
      </c>
    </row>
    <row r="114" spans="1:15" x14ac:dyDescent="0.25">
      <c r="A114" s="51">
        <v>156</v>
      </c>
      <c r="B114" s="52">
        <v>169</v>
      </c>
      <c r="C114" s="52">
        <f>B114-A114</f>
        <v>13</v>
      </c>
      <c r="D114" s="12" t="s">
        <v>205</v>
      </c>
      <c r="E114" s="14" t="s">
        <v>16</v>
      </c>
      <c r="F114" s="14">
        <v>2</v>
      </c>
      <c r="G114" s="179">
        <v>65.84102</v>
      </c>
      <c r="H114" s="179">
        <v>25.954999999999998</v>
      </c>
      <c r="I114" s="179">
        <v>21.8</v>
      </c>
      <c r="J114" s="172">
        <f>H114-I114</f>
        <v>4.1549999999999976</v>
      </c>
      <c r="K114" s="16">
        <f>H114*100/I114-100</f>
        <v>19.059633027522935</v>
      </c>
      <c r="L114" s="172">
        <v>3.8980000000000001</v>
      </c>
      <c r="M114" s="172">
        <v>-6.1</v>
      </c>
      <c r="N114" s="172">
        <f>L114-M114</f>
        <v>9.9979999999999993</v>
      </c>
      <c r="O114" s="16">
        <f>L114*100/H114</f>
        <v>15.018300905413216</v>
      </c>
    </row>
    <row r="115" spans="1:15" x14ac:dyDescent="0.25">
      <c r="A115" s="51">
        <v>22</v>
      </c>
      <c r="B115" s="52">
        <v>21</v>
      </c>
      <c r="C115" s="52">
        <f>B115-A115</f>
        <v>-1</v>
      </c>
      <c r="D115" s="12" t="s">
        <v>41</v>
      </c>
      <c r="E115" s="14" t="s">
        <v>16</v>
      </c>
      <c r="F115" s="14">
        <v>2</v>
      </c>
      <c r="G115" s="179"/>
      <c r="H115" s="179">
        <v>562.9</v>
      </c>
      <c r="I115" s="179">
        <v>568.29999999999995</v>
      </c>
      <c r="J115" s="172">
        <f>H115-I115</f>
        <v>-5.3999999999999773</v>
      </c>
      <c r="K115" s="16">
        <f>H115*100/I115-100</f>
        <v>-0.95020235790954644</v>
      </c>
      <c r="L115" s="172">
        <v>4.0999999999999996</v>
      </c>
      <c r="M115" s="172">
        <v>-28.6</v>
      </c>
      <c r="N115" s="172">
        <f>L115-M115</f>
        <v>32.700000000000003</v>
      </c>
      <c r="O115" s="16">
        <f>L115*100/H115</f>
        <v>0.72837093622313009</v>
      </c>
    </row>
    <row r="116" spans="1:15" x14ac:dyDescent="0.25">
      <c r="A116" s="51">
        <v>134</v>
      </c>
      <c r="B116" s="52">
        <v>127</v>
      </c>
      <c r="C116" s="52">
        <f>B116-A116</f>
        <v>-7</v>
      </c>
      <c r="D116" s="12" t="s">
        <v>128</v>
      </c>
      <c r="E116" s="14" t="s">
        <v>16</v>
      </c>
      <c r="F116" s="14">
        <v>1</v>
      </c>
      <c r="G116" s="179"/>
      <c r="H116" s="179">
        <v>34.238</v>
      </c>
      <c r="I116" s="179">
        <v>39.5</v>
      </c>
      <c r="J116" s="172">
        <f>H116-I116</f>
        <v>-5.2620000000000005</v>
      </c>
      <c r="K116" s="16">
        <f>H116*100/I116-100</f>
        <v>-13.321518987341761</v>
      </c>
      <c r="L116" s="172">
        <v>4.2859999999999996</v>
      </c>
      <c r="M116" s="172">
        <v>13.7</v>
      </c>
      <c r="N116" s="172">
        <f>L116-M116</f>
        <v>-9.4139999999999997</v>
      </c>
      <c r="O116" s="16">
        <f>L116*100/H116</f>
        <v>12.518254570944563</v>
      </c>
    </row>
    <row r="117" spans="1:15" x14ac:dyDescent="0.25">
      <c r="A117" s="51">
        <v>124</v>
      </c>
      <c r="B117" s="52">
        <v>122</v>
      </c>
      <c r="C117" s="52">
        <f>B117-A117</f>
        <v>-2</v>
      </c>
      <c r="D117" s="12" t="s">
        <v>120</v>
      </c>
      <c r="E117" s="14" t="s">
        <v>16</v>
      </c>
      <c r="F117" s="14">
        <v>2</v>
      </c>
      <c r="G117" s="179"/>
      <c r="H117" s="179">
        <v>37.953000000000003</v>
      </c>
      <c r="I117" s="179">
        <v>41.6</v>
      </c>
      <c r="J117" s="172">
        <f>H117-I117</f>
        <v>-3.6469999999999985</v>
      </c>
      <c r="K117" s="16">
        <f>H117*100/I117-100</f>
        <v>-8.7668269230769198</v>
      </c>
      <c r="L117" s="172">
        <v>4.3540000000000001</v>
      </c>
      <c r="M117" s="172">
        <v>0.2</v>
      </c>
      <c r="N117" s="172">
        <f>L117-M117</f>
        <v>4.1539999999999999</v>
      </c>
      <c r="O117" s="16">
        <f>L117*100/H117</f>
        <v>11.472083893236372</v>
      </c>
    </row>
    <row r="118" spans="1:15" x14ac:dyDescent="0.25">
      <c r="A118" s="51">
        <v>53</v>
      </c>
      <c r="B118" s="52">
        <v>49</v>
      </c>
      <c r="C118" s="52">
        <f>B118-A118</f>
        <v>-4</v>
      </c>
      <c r="D118" s="12" t="s">
        <v>68</v>
      </c>
      <c r="E118" s="9" t="s">
        <v>37</v>
      </c>
      <c r="F118" s="9">
        <v>2</v>
      </c>
      <c r="G118" s="179"/>
      <c r="H118" s="179">
        <v>153.351</v>
      </c>
      <c r="I118" s="49">
        <v>162.30000000000001</v>
      </c>
      <c r="J118" s="10">
        <v>-8.9489999999999998</v>
      </c>
      <c r="K118" s="18">
        <f>H118*100/I118-100</f>
        <v>-5.5138632162661736</v>
      </c>
      <c r="L118" s="10">
        <v>4.4000000000000004</v>
      </c>
      <c r="M118" s="10">
        <v>1.4</v>
      </c>
      <c r="N118" s="10">
        <f>L118-M118</f>
        <v>3.0000000000000004</v>
      </c>
      <c r="O118" s="18">
        <f>L118*100/H118</f>
        <v>2.8692346316620045</v>
      </c>
    </row>
    <row r="119" spans="1:15" x14ac:dyDescent="0.25">
      <c r="A119" s="51">
        <v>168</v>
      </c>
      <c r="B119" s="52">
        <v>165</v>
      </c>
      <c r="C119" s="52">
        <f>B119-A119</f>
        <v>-3</v>
      </c>
      <c r="D119" s="12" t="s">
        <v>153</v>
      </c>
      <c r="E119" s="14" t="s">
        <v>16</v>
      </c>
      <c r="F119" s="14">
        <v>1</v>
      </c>
      <c r="G119" s="179"/>
      <c r="H119" s="179">
        <v>23.353000000000002</v>
      </c>
      <c r="I119" s="179">
        <v>24.332000000000001</v>
      </c>
      <c r="J119" s="172">
        <f>H119-I119</f>
        <v>-0.9789999999999992</v>
      </c>
      <c r="K119" s="16">
        <f>H119*100/I119-100</f>
        <v>-4.0235081374321879</v>
      </c>
      <c r="L119" s="172">
        <v>4.5110000000000001</v>
      </c>
      <c r="M119" s="172">
        <v>4.4039999999999999</v>
      </c>
      <c r="N119" s="172">
        <f>L119-M119</f>
        <v>0.10700000000000021</v>
      </c>
      <c r="O119" s="16">
        <f>L119*100/H119</f>
        <v>19.316576028775746</v>
      </c>
    </row>
    <row r="120" spans="1:15" x14ac:dyDescent="0.25">
      <c r="A120" s="51">
        <v>103</v>
      </c>
      <c r="B120" s="52">
        <v>98</v>
      </c>
      <c r="C120" s="52">
        <f>B120-A120</f>
        <v>-5</v>
      </c>
      <c r="D120" s="12" t="s">
        <v>110</v>
      </c>
      <c r="E120" s="14" t="s">
        <v>16</v>
      </c>
      <c r="F120" s="14">
        <v>1</v>
      </c>
      <c r="G120" s="179"/>
      <c r="H120" s="172">
        <v>56.7</v>
      </c>
      <c r="I120" s="172">
        <v>56.3</v>
      </c>
      <c r="J120" s="172">
        <f>H120-I120</f>
        <v>0.40000000000000568</v>
      </c>
      <c r="K120" s="54">
        <f>H120*100/I120-100</f>
        <v>0.71047957371226289</v>
      </c>
      <c r="L120" s="179">
        <v>4.5999999999999996</v>
      </c>
      <c r="M120" s="179">
        <v>15.4</v>
      </c>
      <c r="N120" s="179">
        <f>L120-M120</f>
        <v>-10.8</v>
      </c>
      <c r="O120" s="54">
        <f>L120*100/H120</f>
        <v>8.1128747795414444</v>
      </c>
    </row>
    <row r="121" spans="1:15" x14ac:dyDescent="0.25">
      <c r="A121" s="51">
        <v>92</v>
      </c>
      <c r="B121" s="52">
        <v>37</v>
      </c>
      <c r="C121" s="52">
        <f>B121-A121</f>
        <v>-55</v>
      </c>
      <c r="D121" s="12" t="s">
        <v>102</v>
      </c>
      <c r="E121" s="14" t="s">
        <v>103</v>
      </c>
      <c r="F121" s="14">
        <v>2</v>
      </c>
      <c r="G121" s="179"/>
      <c r="H121" s="179">
        <v>66.058000000000007</v>
      </c>
      <c r="I121" s="179">
        <v>232.3</v>
      </c>
      <c r="J121" s="172">
        <f>H121-I121</f>
        <v>-166.24200000000002</v>
      </c>
      <c r="K121" s="16">
        <f>H121*100/I121-100</f>
        <v>-71.563495479982777</v>
      </c>
      <c r="L121" s="172">
        <v>4.7009999999999996</v>
      </c>
      <c r="M121" s="172">
        <v>15.7</v>
      </c>
      <c r="N121" s="172">
        <f>L121-M121</f>
        <v>-10.998999999999999</v>
      </c>
      <c r="O121" s="16">
        <f>L121*100/H121</f>
        <v>7.1164734021617351</v>
      </c>
    </row>
    <row r="122" spans="1:15" x14ac:dyDescent="0.25">
      <c r="A122" s="51">
        <v>203</v>
      </c>
      <c r="B122" s="52">
        <v>197</v>
      </c>
      <c r="C122" s="52">
        <f>B122-A122</f>
        <v>-6</v>
      </c>
      <c r="D122" s="203" t="s">
        <v>183</v>
      </c>
      <c r="E122" s="204" t="s">
        <v>16</v>
      </c>
      <c r="F122" s="14">
        <v>1</v>
      </c>
      <c r="G122" s="179"/>
      <c r="H122" s="206">
        <v>9.94</v>
      </c>
      <c r="I122" s="206">
        <v>8.0069999999999997</v>
      </c>
      <c r="J122" s="172">
        <f>H122-I122</f>
        <v>1.9329999999999998</v>
      </c>
      <c r="K122" s="16">
        <f>H122*100/I122-100</f>
        <v>24.141376295741225</v>
      </c>
      <c r="L122" s="172">
        <v>4.9210000000000003</v>
      </c>
      <c r="M122" s="172">
        <v>1.655</v>
      </c>
      <c r="N122" s="172">
        <f>L122-M122</f>
        <v>3.266</v>
      </c>
      <c r="O122" s="16">
        <f>L122*100/H122</f>
        <v>49.507042253521135</v>
      </c>
    </row>
    <row r="123" spans="1:15" x14ac:dyDescent="0.25">
      <c r="A123" s="51">
        <v>185</v>
      </c>
      <c r="B123" s="52">
        <v>184</v>
      </c>
      <c r="C123" s="52">
        <f>B123-A123</f>
        <v>-1</v>
      </c>
      <c r="D123" s="12" t="s">
        <v>220</v>
      </c>
      <c r="E123" s="14" t="s">
        <v>16</v>
      </c>
      <c r="F123" s="14">
        <v>2</v>
      </c>
      <c r="G123" s="179"/>
      <c r="H123" s="179">
        <v>16.309000000000001</v>
      </c>
      <c r="I123" s="179">
        <v>17</v>
      </c>
      <c r="J123" s="172">
        <f>H123-I123</f>
        <v>-0.69099999999999895</v>
      </c>
      <c r="K123" s="16">
        <f>H123*100/I123-100</f>
        <v>-4.0647058823529392</v>
      </c>
      <c r="L123" s="172">
        <v>4.9850000000000003</v>
      </c>
      <c r="M123" s="172">
        <v>2.9</v>
      </c>
      <c r="N123" s="172">
        <f>L123-M123</f>
        <v>2.0850000000000004</v>
      </c>
      <c r="O123" s="16">
        <f>L123*100/H123</f>
        <v>30.565945183640935</v>
      </c>
    </row>
    <row r="124" spans="1:15" x14ac:dyDescent="0.25">
      <c r="A124" s="51">
        <v>94</v>
      </c>
      <c r="B124" s="52">
        <v>140</v>
      </c>
      <c r="C124" s="52">
        <f>B124-A124</f>
        <v>46</v>
      </c>
      <c r="D124" s="12" t="s">
        <v>104</v>
      </c>
      <c r="E124" s="14" t="s">
        <v>16</v>
      </c>
      <c r="F124" s="14">
        <v>1</v>
      </c>
      <c r="G124" s="179"/>
      <c r="H124" s="179">
        <v>60.875</v>
      </c>
      <c r="I124" s="179">
        <v>33.200000000000003</v>
      </c>
      <c r="J124" s="172">
        <f>H124-I124</f>
        <v>27.674999999999997</v>
      </c>
      <c r="K124" s="16">
        <f>H124*100/I124-100</f>
        <v>83.358433734939752</v>
      </c>
      <c r="L124" s="172">
        <v>5.0519999999999996</v>
      </c>
      <c r="M124" s="172">
        <v>1</v>
      </c>
      <c r="N124" s="172">
        <f>L124-M124</f>
        <v>4.0519999999999996</v>
      </c>
      <c r="O124" s="16">
        <f>L124*100/H124</f>
        <v>8.2989733059548243</v>
      </c>
    </row>
    <row r="125" spans="1:15" x14ac:dyDescent="0.25">
      <c r="A125" s="51">
        <v>61</v>
      </c>
      <c r="B125" s="52">
        <v>80</v>
      </c>
      <c r="C125" s="52">
        <f>B125-A125</f>
        <v>19</v>
      </c>
      <c r="D125" s="12" t="s">
        <v>188</v>
      </c>
      <c r="E125" s="9" t="s">
        <v>16</v>
      </c>
      <c r="F125" s="9">
        <v>4</v>
      </c>
      <c r="G125" s="179">
        <v>138.4</v>
      </c>
      <c r="H125" s="179">
        <v>117</v>
      </c>
      <c r="I125" s="49">
        <v>76</v>
      </c>
      <c r="J125" s="10">
        <f>H125-I125</f>
        <v>41</v>
      </c>
      <c r="K125" s="18">
        <f>H125*100/I125-100</f>
        <v>53.94736842105263</v>
      </c>
      <c r="L125" s="10">
        <v>5.3</v>
      </c>
      <c r="M125" s="10">
        <v>6.9</v>
      </c>
      <c r="N125" s="10">
        <f>L125-M125</f>
        <v>-1.6000000000000005</v>
      </c>
      <c r="O125" s="18">
        <f>L125*100/H125</f>
        <v>4.5299145299145298</v>
      </c>
    </row>
    <row r="126" spans="1:15" x14ac:dyDescent="0.25">
      <c r="A126" s="51">
        <v>126</v>
      </c>
      <c r="B126" s="52">
        <v>126</v>
      </c>
      <c r="C126" s="52">
        <f>B126-A126</f>
        <v>0</v>
      </c>
      <c r="D126" s="12" t="s">
        <v>121</v>
      </c>
      <c r="E126" s="14" t="s">
        <v>16</v>
      </c>
      <c r="F126" s="14">
        <v>1</v>
      </c>
      <c r="G126" s="179"/>
      <c r="H126" s="179">
        <v>37.743000000000002</v>
      </c>
      <c r="I126" s="179">
        <v>39.700000000000003</v>
      </c>
      <c r="J126" s="172">
        <f>H126-I126</f>
        <v>-1.9570000000000007</v>
      </c>
      <c r="K126" s="16">
        <f>H126*100/I126-100</f>
        <v>-4.9294710327455959</v>
      </c>
      <c r="L126" s="172">
        <v>5.6550000000000002</v>
      </c>
      <c r="M126" s="172">
        <v>14</v>
      </c>
      <c r="N126" s="172">
        <f>L126-M126</f>
        <v>-8.3449999999999989</v>
      </c>
      <c r="O126" s="16">
        <f>L126*100/H126</f>
        <v>14.98291073841507</v>
      </c>
    </row>
    <row r="127" spans="1:15" x14ac:dyDescent="0.25">
      <c r="A127" s="51">
        <v>110</v>
      </c>
      <c r="B127" s="52">
        <v>201</v>
      </c>
      <c r="C127" s="52">
        <f>B127-A127</f>
        <v>91</v>
      </c>
      <c r="D127" s="12" t="s">
        <v>114</v>
      </c>
      <c r="E127" s="14" t="s">
        <v>16</v>
      </c>
      <c r="F127" s="14">
        <v>1</v>
      </c>
      <c r="G127" s="179"/>
      <c r="H127" s="179">
        <v>52.564</v>
      </c>
      <c r="I127" s="179">
        <v>4.4269999999999996</v>
      </c>
      <c r="J127" s="172">
        <f>H127-I127</f>
        <v>48.137</v>
      </c>
      <c r="K127" s="16">
        <f>H127*100/I127-100</f>
        <v>1087.3503501242376</v>
      </c>
      <c r="L127" s="172">
        <v>5.7519999999999998</v>
      </c>
      <c r="M127" s="172">
        <v>2.4119999999999999</v>
      </c>
      <c r="N127" s="172">
        <f>L127-M127</f>
        <v>3.34</v>
      </c>
      <c r="O127" s="16">
        <f>L127*100/H127</f>
        <v>10.942850620196332</v>
      </c>
    </row>
    <row r="128" spans="1:15" x14ac:dyDescent="0.25">
      <c r="A128" s="51">
        <v>191</v>
      </c>
      <c r="B128" s="52">
        <v>200</v>
      </c>
      <c r="C128" s="52">
        <f>B128-A128</f>
        <v>9</v>
      </c>
      <c r="D128" s="145" t="s">
        <v>247</v>
      </c>
      <c r="E128" s="142" t="s">
        <v>16</v>
      </c>
      <c r="F128" s="14">
        <v>1</v>
      </c>
      <c r="G128" s="179"/>
      <c r="H128" s="144">
        <v>14.337999999999999</v>
      </c>
      <c r="I128" s="144">
        <v>5.2080000000000002</v>
      </c>
      <c r="J128" s="172">
        <f>H128-I128</f>
        <v>9.129999999999999</v>
      </c>
      <c r="K128" s="16">
        <f>H128*100/I128-100</f>
        <v>175.30721966205834</v>
      </c>
      <c r="L128" s="144">
        <v>5.7560000000000002</v>
      </c>
      <c r="M128" s="144">
        <v>5.2080000000000002</v>
      </c>
      <c r="N128" s="172">
        <f>L128-M128</f>
        <v>0.54800000000000004</v>
      </c>
      <c r="O128" s="16">
        <f>L128*100/H128</f>
        <v>40.145069047286931</v>
      </c>
    </row>
    <row r="129" spans="1:15" x14ac:dyDescent="0.25">
      <c r="A129" s="51">
        <v>129</v>
      </c>
      <c r="B129" s="52">
        <v>125</v>
      </c>
      <c r="C129" s="52">
        <f>B129-A129</f>
        <v>-4</v>
      </c>
      <c r="D129" s="12" t="s">
        <v>124</v>
      </c>
      <c r="E129" s="14" t="s">
        <v>16</v>
      </c>
      <c r="F129" s="14">
        <v>1</v>
      </c>
      <c r="G129" s="179"/>
      <c r="H129" s="179">
        <v>35.404000000000003</v>
      </c>
      <c r="I129" s="179">
        <v>40</v>
      </c>
      <c r="J129" s="172">
        <f>H129-I129</f>
        <v>-4.5959999999999965</v>
      </c>
      <c r="K129" s="16">
        <f>H129*100/I129-100</f>
        <v>-11.489999999999981</v>
      </c>
      <c r="L129" s="172">
        <v>5.976</v>
      </c>
      <c r="M129" s="172">
        <v>9.5</v>
      </c>
      <c r="N129" s="172">
        <f>L129-M129</f>
        <v>-3.524</v>
      </c>
      <c r="O129" s="16">
        <f>L129*100/H129</f>
        <v>16.879448649870071</v>
      </c>
    </row>
    <row r="130" spans="1:15" x14ac:dyDescent="0.25">
      <c r="A130" s="51">
        <v>50</v>
      </c>
      <c r="B130" s="52">
        <v>44</v>
      </c>
      <c r="C130" s="52">
        <f>B130-A130</f>
        <v>-6</v>
      </c>
      <c r="D130" s="12" t="s">
        <v>66</v>
      </c>
      <c r="E130" s="9" t="s">
        <v>16</v>
      </c>
      <c r="F130" s="9">
        <v>4</v>
      </c>
      <c r="G130" s="179">
        <v>120.81592000000001</v>
      </c>
      <c r="H130" s="179">
        <v>168.74199999999999</v>
      </c>
      <c r="I130" s="49">
        <v>175.94800000000001</v>
      </c>
      <c r="J130" s="10">
        <v>-7.2060000000000004</v>
      </c>
      <c r="K130" s="18">
        <f>H130*100/I130-100</f>
        <v>-4.0955282242480706</v>
      </c>
      <c r="L130" s="10">
        <v>5.9969999999999999</v>
      </c>
      <c r="M130" s="10">
        <v>3.948</v>
      </c>
      <c r="N130" s="10">
        <f>L130-M130</f>
        <v>2.0489999999999999</v>
      </c>
      <c r="O130" s="18">
        <f>L130*100/H130</f>
        <v>3.553946261156085</v>
      </c>
    </row>
    <row r="131" spans="1:15" x14ac:dyDescent="0.25">
      <c r="A131" s="51">
        <v>15</v>
      </c>
      <c r="B131" s="52">
        <v>23</v>
      </c>
      <c r="C131" s="52">
        <f>B131-A131</f>
        <v>8</v>
      </c>
      <c r="D131" s="12" t="s">
        <v>35</v>
      </c>
      <c r="E131" s="14" t="s">
        <v>16</v>
      </c>
      <c r="F131" s="14">
        <v>2</v>
      </c>
      <c r="G131" s="179">
        <v>662.64800000000002</v>
      </c>
      <c r="H131" s="179">
        <v>687.24199999999996</v>
      </c>
      <c r="I131" s="179">
        <v>484.1</v>
      </c>
      <c r="J131" s="179">
        <v>203.142</v>
      </c>
      <c r="K131" s="54">
        <f>H131*100/I131-100</f>
        <v>41.962817599669478</v>
      </c>
      <c r="L131" s="179">
        <v>6.0069999999999997</v>
      </c>
      <c r="M131" s="179">
        <v>17.100000000000001</v>
      </c>
      <c r="N131" s="179">
        <f>L131-M131</f>
        <v>-11.093000000000002</v>
      </c>
      <c r="O131" s="54">
        <f>L131*100/H131</f>
        <v>0.8740734704805585</v>
      </c>
    </row>
    <row r="132" spans="1:15" x14ac:dyDescent="0.25">
      <c r="A132" s="51">
        <v>14</v>
      </c>
      <c r="B132" s="52">
        <v>16</v>
      </c>
      <c r="C132" s="52">
        <f>B132-A132</f>
        <v>2</v>
      </c>
      <c r="D132" s="12" t="s">
        <v>34</v>
      </c>
      <c r="E132" s="9" t="s">
        <v>16</v>
      </c>
      <c r="F132" s="9">
        <v>3</v>
      </c>
      <c r="G132" s="179">
        <v>636.20851000000005</v>
      </c>
      <c r="H132" s="179">
        <v>693.34</v>
      </c>
      <c r="I132" s="49">
        <v>887.3</v>
      </c>
      <c r="J132" s="49">
        <v>-193.96</v>
      </c>
      <c r="K132" s="50">
        <f>H132*100/I132-100</f>
        <v>-21.859573988504451</v>
      </c>
      <c r="L132" s="207">
        <v>6.5869999999999997</v>
      </c>
      <c r="M132" s="207">
        <v>2.7949999999999999</v>
      </c>
      <c r="N132" s="49">
        <f>L132-M132</f>
        <v>3.7919999999999998</v>
      </c>
      <c r="O132" s="50">
        <f>L132*100/H132</f>
        <v>0.95003894193325045</v>
      </c>
    </row>
    <row r="133" spans="1:15" x14ac:dyDescent="0.25">
      <c r="A133" s="51">
        <v>155</v>
      </c>
      <c r="B133" s="52">
        <v>107</v>
      </c>
      <c r="C133" s="52">
        <f>B133-A133</f>
        <v>-48</v>
      </c>
      <c r="D133" s="12" t="s">
        <v>144</v>
      </c>
      <c r="E133" s="14" t="s">
        <v>71</v>
      </c>
      <c r="F133" s="14">
        <v>2</v>
      </c>
      <c r="G133" s="179"/>
      <c r="H133" s="179">
        <v>26.117000000000001</v>
      </c>
      <c r="I133" s="179">
        <v>49.1</v>
      </c>
      <c r="J133" s="172">
        <f>H133-I133</f>
        <v>-22.983000000000001</v>
      </c>
      <c r="K133" s="16">
        <f>H133*100/I133-100</f>
        <v>-46.808553971486759</v>
      </c>
      <c r="L133" s="172">
        <v>6.6749999999999998</v>
      </c>
      <c r="M133" s="172">
        <v>3.7</v>
      </c>
      <c r="N133" s="172">
        <f>L133-M133</f>
        <v>2.9749999999999996</v>
      </c>
      <c r="O133" s="16">
        <f>L133*100/H133</f>
        <v>25.55806562775204</v>
      </c>
    </row>
    <row r="134" spans="1:15" x14ac:dyDescent="0.25">
      <c r="A134" s="51">
        <v>84</v>
      </c>
      <c r="B134" s="52">
        <v>81</v>
      </c>
      <c r="C134" s="52">
        <f>B134-A134</f>
        <v>-3</v>
      </c>
      <c r="D134" s="12" t="s">
        <v>200</v>
      </c>
      <c r="E134" s="14" t="s">
        <v>16</v>
      </c>
      <c r="F134" s="14">
        <v>3</v>
      </c>
      <c r="G134" s="179"/>
      <c r="H134" s="179">
        <v>74.835999999999999</v>
      </c>
      <c r="I134" s="179">
        <v>74.835999999999999</v>
      </c>
      <c r="J134" s="172">
        <f>H134-I134</f>
        <v>0</v>
      </c>
      <c r="K134" s="16">
        <f>H134*100/I134-100</f>
        <v>0</v>
      </c>
      <c r="L134" s="172">
        <v>7.1479999999999997</v>
      </c>
      <c r="M134" s="172">
        <v>0.156</v>
      </c>
      <c r="N134" s="172">
        <f>L134-M134</f>
        <v>6.992</v>
      </c>
      <c r="O134" s="16">
        <f>L134*100/H134</f>
        <v>9.5515527286332773</v>
      </c>
    </row>
    <row r="135" spans="1:15" x14ac:dyDescent="0.25">
      <c r="A135" s="51">
        <v>42</v>
      </c>
      <c r="B135" s="52">
        <v>43</v>
      </c>
      <c r="C135" s="52">
        <f>B135-A135</f>
        <v>1</v>
      </c>
      <c r="D135" s="12" t="s">
        <v>58</v>
      </c>
      <c r="E135" s="14" t="s">
        <v>16</v>
      </c>
      <c r="F135" s="14">
        <v>4</v>
      </c>
      <c r="G135" s="179">
        <v>28.787949999999999</v>
      </c>
      <c r="H135" s="179">
        <v>218.14599999999999</v>
      </c>
      <c r="I135" s="179">
        <v>176.87700000000001</v>
      </c>
      <c r="J135" s="172">
        <v>41.268999999999998</v>
      </c>
      <c r="K135" s="16">
        <f>H135*100/I135-100</f>
        <v>23.332032994679906</v>
      </c>
      <c r="L135" s="172">
        <v>7.51</v>
      </c>
      <c r="M135" s="172">
        <v>7.4939999999999998</v>
      </c>
      <c r="N135" s="172">
        <f>L135-M135</f>
        <v>1.6000000000000014E-2</v>
      </c>
      <c r="O135" s="16">
        <f>L135*100/H135</f>
        <v>3.4426485014623238</v>
      </c>
    </row>
    <row r="136" spans="1:15" x14ac:dyDescent="0.25">
      <c r="A136" s="51">
        <v>38</v>
      </c>
      <c r="B136" s="52">
        <v>45</v>
      </c>
      <c r="C136" s="52">
        <f>B136-A136</f>
        <v>7</v>
      </c>
      <c r="D136" s="12" t="s">
        <v>185</v>
      </c>
      <c r="E136" s="14" t="s">
        <v>16</v>
      </c>
      <c r="F136" s="14">
        <v>2</v>
      </c>
      <c r="G136" s="179">
        <v>132.43978999999999</v>
      </c>
      <c r="H136" s="179">
        <v>228</v>
      </c>
      <c r="I136" s="179">
        <v>167.8</v>
      </c>
      <c r="J136" s="172">
        <f>H136-I136</f>
        <v>60.199999999999989</v>
      </c>
      <c r="K136" s="16">
        <f>H136*100/I136-100</f>
        <v>35.876042908224065</v>
      </c>
      <c r="L136" s="172">
        <v>8.0660000000000007</v>
      </c>
      <c r="M136" s="172">
        <v>36.027999999999999</v>
      </c>
      <c r="N136" s="172">
        <f>L136-M136</f>
        <v>-27.961999999999996</v>
      </c>
      <c r="O136" s="16">
        <f>L136*100/H136</f>
        <v>3.537719298245614</v>
      </c>
    </row>
    <row r="137" spans="1:15" x14ac:dyDescent="0.25">
      <c r="A137" s="51">
        <v>163</v>
      </c>
      <c r="B137" s="52">
        <v>167</v>
      </c>
      <c r="C137" s="52">
        <f>B137-A137</f>
        <v>4</v>
      </c>
      <c r="D137" s="145" t="s">
        <v>249</v>
      </c>
      <c r="E137" s="146" t="s">
        <v>16</v>
      </c>
      <c r="F137" s="14">
        <v>1</v>
      </c>
      <c r="G137" s="179"/>
      <c r="H137" s="144">
        <v>24.001999999999999</v>
      </c>
      <c r="I137" s="144">
        <v>23.026</v>
      </c>
      <c r="J137" s="172">
        <f>H137-I137</f>
        <v>0.97599999999999909</v>
      </c>
      <c r="K137" s="16">
        <f>H137*100/I137-100</f>
        <v>4.2386867019890531</v>
      </c>
      <c r="L137" s="144">
        <v>8.1920000000000002</v>
      </c>
      <c r="M137" s="144">
        <v>8.1780000000000008</v>
      </c>
      <c r="N137" s="172">
        <f>L137-M137</f>
        <v>1.3999999999999346E-2</v>
      </c>
      <c r="O137" s="16">
        <f>L137*100/H137</f>
        <v>34.13048912590618</v>
      </c>
    </row>
    <row r="138" spans="1:15" x14ac:dyDescent="0.25">
      <c r="A138" s="51">
        <v>104</v>
      </c>
      <c r="B138" s="52">
        <v>101</v>
      </c>
      <c r="C138" s="52">
        <f>B138-A138</f>
        <v>-3</v>
      </c>
      <c r="D138" s="12" t="s">
        <v>111</v>
      </c>
      <c r="E138" s="14" t="s">
        <v>55</v>
      </c>
      <c r="F138" s="14">
        <v>1</v>
      </c>
      <c r="G138" s="179"/>
      <c r="H138" s="172">
        <v>56.643999999999998</v>
      </c>
      <c r="I138" s="172">
        <v>54.4</v>
      </c>
      <c r="J138" s="172">
        <f>H138-I138</f>
        <v>2.2439999999999998</v>
      </c>
      <c r="K138" s="54">
        <f>H138*100/I138-100</f>
        <v>4.125</v>
      </c>
      <c r="L138" s="179">
        <v>8.4440000000000008</v>
      </c>
      <c r="M138" s="179">
        <v>5.4</v>
      </c>
      <c r="N138" s="179">
        <f>L138-M138</f>
        <v>3.0440000000000005</v>
      </c>
      <c r="O138" s="54">
        <f>L138*100/H138</f>
        <v>14.907139326318765</v>
      </c>
    </row>
    <row r="139" spans="1:15" x14ac:dyDescent="0.25">
      <c r="A139" s="51">
        <v>162</v>
      </c>
      <c r="B139" s="52">
        <v>88</v>
      </c>
      <c r="C139" s="52">
        <f>B139-A139</f>
        <v>-74</v>
      </c>
      <c r="D139" s="13" t="s">
        <v>149</v>
      </c>
      <c r="E139" s="14" t="s">
        <v>16</v>
      </c>
      <c r="F139" s="14">
        <v>1</v>
      </c>
      <c r="G139" s="179"/>
      <c r="H139" s="179">
        <v>24.1</v>
      </c>
      <c r="I139" s="179">
        <v>70.3</v>
      </c>
      <c r="J139" s="172">
        <f>H139-I139</f>
        <v>-46.199999999999996</v>
      </c>
      <c r="K139" s="16">
        <f>H139*100/I139-100</f>
        <v>-65.71834992887625</v>
      </c>
      <c r="L139" s="172">
        <v>9.5</v>
      </c>
      <c r="M139" s="172">
        <v>-18.600000000000001</v>
      </c>
      <c r="N139" s="172">
        <f>L139-M139</f>
        <v>28.1</v>
      </c>
      <c r="O139" s="16">
        <f>L139*100/H139</f>
        <v>39.419087136929456</v>
      </c>
    </row>
    <row r="140" spans="1:15" x14ac:dyDescent="0.25">
      <c r="A140" s="51">
        <v>96</v>
      </c>
      <c r="B140" s="52">
        <v>92</v>
      </c>
      <c r="C140" s="52">
        <f>B140-A140</f>
        <v>-4</v>
      </c>
      <c r="D140" s="12" t="s">
        <v>106</v>
      </c>
      <c r="E140" s="14" t="s">
        <v>16</v>
      </c>
      <c r="F140" s="14">
        <v>2</v>
      </c>
      <c r="G140" s="179"/>
      <c r="H140" s="179">
        <v>59.954999999999998</v>
      </c>
      <c r="I140" s="179">
        <v>65</v>
      </c>
      <c r="J140" s="172">
        <f>H140-I140</f>
        <v>-5.0450000000000017</v>
      </c>
      <c r="K140" s="16">
        <f>H140*100/I140-100</f>
        <v>-7.7615384615384642</v>
      </c>
      <c r="L140" s="172">
        <v>9.6980000000000004</v>
      </c>
      <c r="M140" s="172">
        <v>9.1999999999999993</v>
      </c>
      <c r="N140" s="172">
        <f>L140-M140</f>
        <v>0.49800000000000111</v>
      </c>
      <c r="O140" s="16">
        <f>L140*100/H140</f>
        <v>16.175464932032359</v>
      </c>
    </row>
    <row r="141" spans="1:15" x14ac:dyDescent="0.25">
      <c r="A141" s="51">
        <v>122</v>
      </c>
      <c r="B141" s="52">
        <v>164</v>
      </c>
      <c r="C141" s="52">
        <f>B141-A141</f>
        <v>42</v>
      </c>
      <c r="D141" s="12" t="s">
        <v>119</v>
      </c>
      <c r="E141" s="14" t="s">
        <v>16</v>
      </c>
      <c r="F141" s="14">
        <v>2</v>
      </c>
      <c r="G141" s="179"/>
      <c r="H141" s="179">
        <v>39.774999999999999</v>
      </c>
      <c r="I141" s="179">
        <v>24.765000000000001</v>
      </c>
      <c r="J141" s="172">
        <f>H141-I141</f>
        <v>15.009999999999998</v>
      </c>
      <c r="K141" s="16">
        <f>H141*100/I141-100</f>
        <v>60.609731475873218</v>
      </c>
      <c r="L141" s="172">
        <v>9.9019999999999992</v>
      </c>
      <c r="M141" s="172">
        <v>3.6459999999999999</v>
      </c>
      <c r="N141" s="172">
        <f>L141-M141</f>
        <v>6.2559999999999993</v>
      </c>
      <c r="O141" s="16">
        <f>L141*100/H141</f>
        <v>24.895034569453173</v>
      </c>
    </row>
    <row r="142" spans="1:15" x14ac:dyDescent="0.25">
      <c r="A142" s="51">
        <v>7</v>
      </c>
      <c r="B142" s="52">
        <v>11</v>
      </c>
      <c r="C142" s="52">
        <f>B142-A142</f>
        <v>4</v>
      </c>
      <c r="D142" s="12" t="s">
        <v>241</v>
      </c>
      <c r="E142" s="9" t="s">
        <v>27</v>
      </c>
      <c r="F142" s="9">
        <v>2</v>
      </c>
      <c r="G142" s="179"/>
      <c r="H142" s="179">
        <v>1154.424</v>
      </c>
      <c r="I142" s="49">
        <v>1073.8130000000001</v>
      </c>
      <c r="J142" s="49">
        <v>80.611000000000004</v>
      </c>
      <c r="K142" s="50">
        <f>H142*100/I142-100</f>
        <v>7.5069867844773626</v>
      </c>
      <c r="L142" s="49">
        <v>9.9039999999999999</v>
      </c>
      <c r="M142" s="49">
        <v>61.38</v>
      </c>
      <c r="N142" s="49">
        <f>L142-M142</f>
        <v>-51.475999999999999</v>
      </c>
      <c r="O142" s="50">
        <f>L142*100/H142</f>
        <v>0.85791702182213814</v>
      </c>
    </row>
    <row r="143" spans="1:15" x14ac:dyDescent="0.25">
      <c r="A143" s="51">
        <v>87</v>
      </c>
      <c r="B143" s="52">
        <v>90</v>
      </c>
      <c r="C143" s="52">
        <f>B143-A143</f>
        <v>3</v>
      </c>
      <c r="D143" s="12" t="s">
        <v>97</v>
      </c>
      <c r="E143" s="14" t="s">
        <v>16</v>
      </c>
      <c r="F143" s="14">
        <v>1</v>
      </c>
      <c r="G143" s="179">
        <v>68.862872999999993</v>
      </c>
      <c r="H143" s="179">
        <v>72.215999999999994</v>
      </c>
      <c r="I143" s="179">
        <v>67.7</v>
      </c>
      <c r="J143" s="172">
        <f>H143-I143</f>
        <v>4.5159999999999911</v>
      </c>
      <c r="K143" s="16">
        <f>H143*100/I143-100</f>
        <v>6.6706056129985143</v>
      </c>
      <c r="L143" s="172">
        <v>9.9120000000000008</v>
      </c>
      <c r="M143" s="172">
        <v>9.1999999999999993</v>
      </c>
      <c r="N143" s="172">
        <f>L143-M143</f>
        <v>0.71200000000000152</v>
      </c>
      <c r="O143" s="16">
        <f>L143*100/H143</f>
        <v>13.725490196078432</v>
      </c>
    </row>
    <row r="144" spans="1:15" x14ac:dyDescent="0.25">
      <c r="A144" s="51">
        <v>32</v>
      </c>
      <c r="B144" s="52">
        <v>31</v>
      </c>
      <c r="C144" s="52">
        <f>B144-A144</f>
        <v>-1</v>
      </c>
      <c r="D144" s="12" t="s">
        <v>49</v>
      </c>
      <c r="E144" s="9" t="s">
        <v>16</v>
      </c>
      <c r="F144" s="9">
        <v>2</v>
      </c>
      <c r="G144" s="179"/>
      <c r="H144" s="179">
        <v>294.774</v>
      </c>
      <c r="I144" s="49">
        <v>276.89100000000002</v>
      </c>
      <c r="J144" s="10">
        <v>17.882999999999999</v>
      </c>
      <c r="K144" s="18">
        <f>H144*100/I144-100</f>
        <v>6.4584981093643279</v>
      </c>
      <c r="L144" s="10">
        <v>10.221</v>
      </c>
      <c r="M144" s="10">
        <v>12.114000000000001</v>
      </c>
      <c r="N144" s="10">
        <f>L144-M144</f>
        <v>-1.8930000000000007</v>
      </c>
      <c r="O144" s="18">
        <f>L144*100/H144</f>
        <v>3.4674021453723869</v>
      </c>
    </row>
    <row r="145" spans="1:15" x14ac:dyDescent="0.25">
      <c r="A145" s="51">
        <v>128</v>
      </c>
      <c r="B145" s="52">
        <v>154</v>
      </c>
      <c r="C145" s="52">
        <f>B145-A145</f>
        <v>26</v>
      </c>
      <c r="D145" s="12" t="s">
        <v>123</v>
      </c>
      <c r="E145" s="14" t="s">
        <v>16</v>
      </c>
      <c r="F145" s="14">
        <v>1</v>
      </c>
      <c r="G145" s="179"/>
      <c r="H145" s="179">
        <v>36.200000000000003</v>
      </c>
      <c r="I145" s="179">
        <v>28.297999999999998</v>
      </c>
      <c r="J145" s="172">
        <f>H145-I145</f>
        <v>7.9020000000000046</v>
      </c>
      <c r="K145" s="16">
        <f>H145*100/I145-100</f>
        <v>27.924234928263502</v>
      </c>
      <c r="L145" s="172">
        <v>10.266999999999999</v>
      </c>
      <c r="M145" s="172">
        <v>2.5169999999999999</v>
      </c>
      <c r="N145" s="172">
        <f>L145-M145</f>
        <v>7.75</v>
      </c>
      <c r="O145" s="16">
        <f>L145*100/H145</f>
        <v>28.361878453038674</v>
      </c>
    </row>
    <row r="146" spans="1:15" x14ac:dyDescent="0.25">
      <c r="A146" s="51">
        <v>76</v>
      </c>
      <c r="B146" s="52">
        <v>75</v>
      </c>
      <c r="C146" s="52">
        <f>B146-A146</f>
        <v>-1</v>
      </c>
      <c r="D146" s="12" t="s">
        <v>89</v>
      </c>
      <c r="E146" s="14" t="s">
        <v>16</v>
      </c>
      <c r="F146" s="14">
        <v>2</v>
      </c>
      <c r="G146" s="179"/>
      <c r="H146" s="179">
        <v>82.784999999999997</v>
      </c>
      <c r="I146" s="179">
        <v>87.195999999999998</v>
      </c>
      <c r="J146" s="172">
        <v>-4.4109999999999996</v>
      </c>
      <c r="K146" s="16">
        <f>H146*100/I146-100</f>
        <v>-5.0587182898298124</v>
      </c>
      <c r="L146" s="172">
        <v>10.85</v>
      </c>
      <c r="M146" s="172">
        <v>5.9930000000000003</v>
      </c>
      <c r="N146" s="172">
        <f>L146-M146</f>
        <v>4.8569999999999993</v>
      </c>
      <c r="O146" s="16">
        <f>L146*100/H146</f>
        <v>13.106239052968533</v>
      </c>
    </row>
    <row r="147" spans="1:15" x14ac:dyDescent="0.25">
      <c r="A147" s="51">
        <v>19</v>
      </c>
      <c r="B147" s="52">
        <v>32</v>
      </c>
      <c r="C147" s="52">
        <f>B147-A147</f>
        <v>13</v>
      </c>
      <c r="D147" s="12" t="s">
        <v>38</v>
      </c>
      <c r="E147" s="14" t="s">
        <v>16</v>
      </c>
      <c r="F147" s="14">
        <v>2</v>
      </c>
      <c r="G147" s="179"/>
      <c r="H147" s="179">
        <v>598.721</v>
      </c>
      <c r="I147" s="179">
        <v>275.45499999999998</v>
      </c>
      <c r="J147" s="179">
        <v>323.26600000000002</v>
      </c>
      <c r="K147" s="54">
        <f>H147*100/I147-100</f>
        <v>117.35710007079197</v>
      </c>
      <c r="L147" s="179">
        <v>10.9</v>
      </c>
      <c r="M147" s="179">
        <v>0.3</v>
      </c>
      <c r="N147" s="179">
        <f>L147-M147</f>
        <v>10.6</v>
      </c>
      <c r="O147" s="54">
        <f>L147*100/H147</f>
        <v>1.8205474670171917</v>
      </c>
    </row>
    <row r="148" spans="1:15" x14ac:dyDescent="0.25">
      <c r="A148" s="51">
        <v>70</v>
      </c>
      <c r="B148" s="52">
        <v>68</v>
      </c>
      <c r="C148" s="52">
        <f>B148-A148</f>
        <v>-2</v>
      </c>
      <c r="D148" s="12" t="s">
        <v>84</v>
      </c>
      <c r="E148" s="14" t="s">
        <v>16</v>
      </c>
      <c r="F148" s="14">
        <v>2</v>
      </c>
      <c r="G148" s="179"/>
      <c r="H148" s="179">
        <v>92.792000000000002</v>
      </c>
      <c r="I148" s="179">
        <v>106.143</v>
      </c>
      <c r="J148" s="172">
        <v>-13.351000000000001</v>
      </c>
      <c r="K148" s="16">
        <f>H148*100/I148-100</f>
        <v>-12.578314161084563</v>
      </c>
      <c r="L148" s="172">
        <v>11.566000000000001</v>
      </c>
      <c r="M148" s="172">
        <v>16.934999999999999</v>
      </c>
      <c r="N148" s="172">
        <f>L148-M148</f>
        <v>-5.368999999999998</v>
      </c>
      <c r="O148" s="16">
        <f>L148*100/H148</f>
        <v>12.464436589361153</v>
      </c>
    </row>
    <row r="149" spans="1:15" x14ac:dyDescent="0.25">
      <c r="A149" s="51">
        <v>85</v>
      </c>
      <c r="B149" s="52">
        <v>69</v>
      </c>
      <c r="C149" s="52">
        <f>B149-A149</f>
        <v>-16</v>
      </c>
      <c r="D149" s="12" t="s">
        <v>96</v>
      </c>
      <c r="E149" s="14" t="s">
        <v>37</v>
      </c>
      <c r="F149" s="14">
        <v>2</v>
      </c>
      <c r="G149" s="179"/>
      <c r="H149" s="179">
        <v>72.775999999999996</v>
      </c>
      <c r="I149" s="179">
        <v>99.6</v>
      </c>
      <c r="J149" s="172">
        <f>H149-I149</f>
        <v>-26.823999999999998</v>
      </c>
      <c r="K149" s="16">
        <f>H149*100/I149-100</f>
        <v>-26.931726907630519</v>
      </c>
      <c r="L149" s="172">
        <v>12.597</v>
      </c>
      <c r="M149" s="172">
        <v>10.3</v>
      </c>
      <c r="N149" s="172">
        <f>L149-M149</f>
        <v>2.2969999999999988</v>
      </c>
      <c r="O149" s="16">
        <f>L149*100/H149</f>
        <v>17.309277783884799</v>
      </c>
    </row>
    <row r="150" spans="1:15" x14ac:dyDescent="0.25">
      <c r="A150" s="51">
        <v>136</v>
      </c>
      <c r="B150" s="52">
        <v>180</v>
      </c>
      <c r="C150" s="52">
        <f>B150-A150</f>
        <v>44</v>
      </c>
      <c r="D150" s="12" t="s">
        <v>130</v>
      </c>
      <c r="E150" s="14" t="s">
        <v>16</v>
      </c>
      <c r="F150" s="14">
        <v>2</v>
      </c>
      <c r="G150" s="179"/>
      <c r="H150" s="179">
        <v>33.904000000000003</v>
      </c>
      <c r="I150" s="179">
        <v>17.91</v>
      </c>
      <c r="J150" s="172">
        <f>H150-I150</f>
        <v>15.994000000000003</v>
      </c>
      <c r="K150" s="16">
        <f>H150*100/I150-100</f>
        <v>89.302065884980493</v>
      </c>
      <c r="L150" s="172">
        <v>13.351000000000001</v>
      </c>
      <c r="M150" s="172">
        <v>2.5659999999999998</v>
      </c>
      <c r="N150" s="172">
        <f>L150-M150</f>
        <v>10.785</v>
      </c>
      <c r="O150" s="16">
        <f>L150*100/H150</f>
        <v>39.378834355828218</v>
      </c>
    </row>
    <row r="151" spans="1:15" x14ac:dyDescent="0.25">
      <c r="A151" s="51">
        <v>149</v>
      </c>
      <c r="B151" s="52">
        <v>162</v>
      </c>
      <c r="C151" s="52">
        <f>B151-A151</f>
        <v>13</v>
      </c>
      <c r="D151" s="145" t="s">
        <v>251</v>
      </c>
      <c r="E151" s="146" t="s">
        <v>16</v>
      </c>
      <c r="F151" s="14">
        <v>1</v>
      </c>
      <c r="G151" s="179"/>
      <c r="H151" s="144">
        <v>27.242999999999999</v>
      </c>
      <c r="I151" s="144">
        <v>25.951000000000001</v>
      </c>
      <c r="J151" s="172">
        <f>H151-I151</f>
        <v>1.291999999999998</v>
      </c>
      <c r="K151" s="16">
        <f>H151*100/I151-100</f>
        <v>4.9786135409039929</v>
      </c>
      <c r="L151" s="144">
        <v>13.56</v>
      </c>
      <c r="M151" s="144">
        <v>-11.618</v>
      </c>
      <c r="N151" s="172">
        <f>L151-M151</f>
        <v>25.178000000000001</v>
      </c>
      <c r="O151" s="16">
        <f>L151*100/H151</f>
        <v>49.774253936791105</v>
      </c>
    </row>
    <row r="152" spans="1:15" x14ac:dyDescent="0.25">
      <c r="A152" s="51">
        <v>40</v>
      </c>
      <c r="B152" s="52">
        <v>42</v>
      </c>
      <c r="C152" s="52">
        <f>B152-A152</f>
        <v>2</v>
      </c>
      <c r="D152" s="12" t="s">
        <v>56</v>
      </c>
      <c r="E152" s="14" t="s">
        <v>16</v>
      </c>
      <c r="F152" s="14">
        <v>3</v>
      </c>
      <c r="G152" s="179"/>
      <c r="H152" s="179">
        <v>219.554</v>
      </c>
      <c r="I152" s="179">
        <v>189.8</v>
      </c>
      <c r="J152" s="172">
        <v>29.754000000000001</v>
      </c>
      <c r="K152" s="16">
        <f>H152*100/I152-100</f>
        <v>15.676501580611173</v>
      </c>
      <c r="L152" s="172">
        <v>13.930999999999999</v>
      </c>
      <c r="M152" s="172">
        <v>5.7</v>
      </c>
      <c r="N152" s="172">
        <f>L152-M152</f>
        <v>8.2309999999999981</v>
      </c>
      <c r="O152" s="16">
        <f>L152*100/H152</f>
        <v>6.3451360485347568</v>
      </c>
    </row>
    <row r="153" spans="1:15" x14ac:dyDescent="0.25">
      <c r="A153" s="51">
        <v>102</v>
      </c>
      <c r="B153" s="52">
        <v>102</v>
      </c>
      <c r="C153" s="52">
        <f>B153-A153</f>
        <v>0</v>
      </c>
      <c r="D153" s="12" t="s">
        <v>109</v>
      </c>
      <c r="E153" s="14" t="s">
        <v>16</v>
      </c>
      <c r="F153" s="14">
        <v>2</v>
      </c>
      <c r="G153" s="179"/>
      <c r="H153" s="172">
        <v>57.045999999999999</v>
      </c>
      <c r="I153" s="172">
        <v>53.881</v>
      </c>
      <c r="J153" s="172">
        <f>H153-I153</f>
        <v>3.1649999999999991</v>
      </c>
      <c r="K153" s="54">
        <f>H153*100/I153-100</f>
        <v>5.8740557896104377</v>
      </c>
      <c r="L153" s="179">
        <v>14.022</v>
      </c>
      <c r="M153" s="179">
        <v>3.637</v>
      </c>
      <c r="N153" s="179">
        <f>L153-M153</f>
        <v>10.385</v>
      </c>
      <c r="O153" s="54">
        <f>L153*100/H153</f>
        <v>24.580163376923888</v>
      </c>
    </row>
    <row r="154" spans="1:15" x14ac:dyDescent="0.25">
      <c r="A154" s="51">
        <v>48</v>
      </c>
      <c r="B154" s="52">
        <v>48</v>
      </c>
      <c r="C154" s="52">
        <f>B154-A154</f>
        <v>0</v>
      </c>
      <c r="D154" s="12" t="s">
        <v>206</v>
      </c>
      <c r="E154" s="14" t="s">
        <v>37</v>
      </c>
      <c r="F154" s="14">
        <v>10</v>
      </c>
      <c r="G154" s="179"/>
      <c r="H154" s="179">
        <v>176.429</v>
      </c>
      <c r="I154" s="179">
        <v>164.24600000000001</v>
      </c>
      <c r="J154" s="172">
        <v>12.183</v>
      </c>
      <c r="K154" s="16">
        <f>H154*100/I154-100</f>
        <v>7.41753223822802</v>
      </c>
      <c r="L154" s="172">
        <v>14.085000000000001</v>
      </c>
      <c r="M154" s="172">
        <v>-0.56999999999999995</v>
      </c>
      <c r="N154" s="172">
        <f>L154-M154</f>
        <v>14.655000000000001</v>
      </c>
      <c r="O154" s="16">
        <f>L154*100/H154</f>
        <v>7.9833814168872461</v>
      </c>
    </row>
    <row r="155" spans="1:15" x14ac:dyDescent="0.25">
      <c r="A155" s="51">
        <v>93</v>
      </c>
      <c r="B155" s="52">
        <v>119</v>
      </c>
      <c r="C155" s="52">
        <f>B155-A155</f>
        <v>26</v>
      </c>
      <c r="D155" s="12" t="s">
        <v>269</v>
      </c>
      <c r="E155" s="14" t="s">
        <v>16</v>
      </c>
      <c r="F155" s="14">
        <v>1</v>
      </c>
      <c r="G155" s="179"/>
      <c r="H155" s="179">
        <v>65.400000000000006</v>
      </c>
      <c r="I155" s="179">
        <v>44</v>
      </c>
      <c r="J155" s="172">
        <f>H155-I155</f>
        <v>21.400000000000006</v>
      </c>
      <c r="K155" s="16">
        <f>H155*100/I155-100</f>
        <v>48.636363636363654</v>
      </c>
      <c r="L155" s="172">
        <v>15.9</v>
      </c>
      <c r="M155" s="172">
        <v>17.5</v>
      </c>
      <c r="N155" s="172">
        <f>L155-M155</f>
        <v>-1.5999999999999996</v>
      </c>
      <c r="O155" s="16">
        <f>L155*100/H155</f>
        <v>24.311926605504585</v>
      </c>
    </row>
    <row r="156" spans="1:15" x14ac:dyDescent="0.25">
      <c r="A156" s="51">
        <v>59</v>
      </c>
      <c r="B156" s="52">
        <v>52</v>
      </c>
      <c r="C156" s="52">
        <f>B156-A156</f>
        <v>-7</v>
      </c>
      <c r="D156" s="12" t="s">
        <v>74</v>
      </c>
      <c r="E156" s="9" t="s">
        <v>16</v>
      </c>
      <c r="F156" s="9">
        <v>2</v>
      </c>
      <c r="G156" s="179">
        <v>84.859710000000007</v>
      </c>
      <c r="H156" s="179">
        <v>127.681</v>
      </c>
      <c r="I156" s="49">
        <v>138.803</v>
      </c>
      <c r="J156" s="10">
        <v>-11.122</v>
      </c>
      <c r="K156" s="18">
        <f>H156*100/I156-100</f>
        <v>-8.0127951124975709</v>
      </c>
      <c r="L156" s="10">
        <v>16.239999999999998</v>
      </c>
      <c r="M156" s="10">
        <v>15.816000000000001</v>
      </c>
      <c r="N156" s="10">
        <f>L156-M156</f>
        <v>0.42399999999999771</v>
      </c>
      <c r="O156" s="18">
        <f>L156*100/H156</f>
        <v>12.719198627830295</v>
      </c>
    </row>
    <row r="157" spans="1:15" x14ac:dyDescent="0.25">
      <c r="A157" s="51">
        <v>89</v>
      </c>
      <c r="B157" s="52">
        <v>84</v>
      </c>
      <c r="C157" s="52">
        <f>B157-A157</f>
        <v>-5</v>
      </c>
      <c r="D157" s="12" t="s">
        <v>99</v>
      </c>
      <c r="E157" s="14" t="s">
        <v>16</v>
      </c>
      <c r="F157" s="14">
        <v>2</v>
      </c>
      <c r="G157" s="179"/>
      <c r="H157" s="179">
        <v>69.647000000000006</v>
      </c>
      <c r="I157" s="179">
        <v>72.5</v>
      </c>
      <c r="J157" s="172">
        <f>H157-I157</f>
        <v>-2.8529999999999944</v>
      </c>
      <c r="K157" s="16">
        <f>H157*100/I157-100</f>
        <v>-3.9351724137930972</v>
      </c>
      <c r="L157" s="172">
        <v>16.285</v>
      </c>
      <c r="M157" s="172">
        <v>25.2</v>
      </c>
      <c r="N157" s="172">
        <f>L157-M157</f>
        <v>-8.9149999999999991</v>
      </c>
      <c r="O157" s="16">
        <f>L157*100/H157</f>
        <v>23.38219880253277</v>
      </c>
    </row>
    <row r="158" spans="1:15" x14ac:dyDescent="0.25">
      <c r="A158" s="51">
        <v>11</v>
      </c>
      <c r="B158" s="52">
        <v>15</v>
      </c>
      <c r="C158" s="52">
        <f>B158-A158</f>
        <v>4</v>
      </c>
      <c r="D158" s="12" t="s">
        <v>31</v>
      </c>
      <c r="E158" s="9" t="s">
        <v>16</v>
      </c>
      <c r="F158" s="9">
        <v>1</v>
      </c>
      <c r="G158" s="179"/>
      <c r="H158" s="179">
        <v>986.93600000000004</v>
      </c>
      <c r="I158" s="49">
        <v>994.39</v>
      </c>
      <c r="J158" s="49">
        <v>-7.4539999999999997</v>
      </c>
      <c r="K158" s="50">
        <f>H158*100/I158-100</f>
        <v>-0.74960528565250684</v>
      </c>
      <c r="L158" s="49">
        <v>16.5</v>
      </c>
      <c r="M158" s="49">
        <v>21.2</v>
      </c>
      <c r="N158" s="49">
        <f>L158-M158</f>
        <v>-4.6999999999999993</v>
      </c>
      <c r="O158" s="50">
        <f>L158*100/H158</f>
        <v>1.6718409299083223</v>
      </c>
    </row>
    <row r="159" spans="1:15" x14ac:dyDescent="0.25">
      <c r="A159" s="51">
        <v>52</v>
      </c>
      <c r="B159" s="52">
        <v>47</v>
      </c>
      <c r="C159" s="52">
        <f>B159-A159</f>
        <v>-5</v>
      </c>
      <c r="D159" s="12" t="s">
        <v>67</v>
      </c>
      <c r="E159" s="9" t="s">
        <v>37</v>
      </c>
      <c r="F159" s="9">
        <v>1</v>
      </c>
      <c r="G159" s="179"/>
      <c r="H159" s="179">
        <v>161.16</v>
      </c>
      <c r="I159" s="49">
        <v>165.90299999999999</v>
      </c>
      <c r="J159" s="10">
        <v>-4.7430000000000003</v>
      </c>
      <c r="K159" s="18">
        <f>H159*100/I159-100</f>
        <v>-2.8588994774054726</v>
      </c>
      <c r="L159" s="10">
        <v>17.335999999999999</v>
      </c>
      <c r="M159" s="10">
        <v>11.56</v>
      </c>
      <c r="N159" s="10">
        <f>L159-M159</f>
        <v>5.775999999999998</v>
      </c>
      <c r="O159" s="18">
        <f>L159*100/H159</f>
        <v>10.757011665425663</v>
      </c>
    </row>
    <row r="160" spans="1:15" x14ac:dyDescent="0.25">
      <c r="A160" s="51">
        <v>80</v>
      </c>
      <c r="B160" s="52">
        <v>65</v>
      </c>
      <c r="C160" s="52">
        <f>B160-A160</f>
        <v>-15</v>
      </c>
      <c r="D160" s="12" t="s">
        <v>93</v>
      </c>
      <c r="E160" s="14" t="s">
        <v>16</v>
      </c>
      <c r="F160" s="14">
        <v>2</v>
      </c>
      <c r="G160" s="179"/>
      <c r="H160" s="179">
        <v>78.436999999999998</v>
      </c>
      <c r="I160" s="179">
        <v>116.4</v>
      </c>
      <c r="J160" s="172">
        <f>H160-I160</f>
        <v>-37.963000000000008</v>
      </c>
      <c r="K160" s="16">
        <f>H160*100/I160-100</f>
        <v>-32.614261168384886</v>
      </c>
      <c r="L160" s="172">
        <v>17.416</v>
      </c>
      <c r="M160" s="172">
        <v>15.2</v>
      </c>
      <c r="N160" s="172">
        <f>L160-M160</f>
        <v>2.2160000000000011</v>
      </c>
      <c r="O160" s="16">
        <f>L160*100/H160</f>
        <v>22.203806876856589</v>
      </c>
    </row>
    <row r="161" spans="1:15" x14ac:dyDescent="0.25">
      <c r="A161" s="51">
        <v>118</v>
      </c>
      <c r="B161" s="52">
        <v>109</v>
      </c>
      <c r="C161" s="52">
        <f>B161-A161</f>
        <v>-9</v>
      </c>
      <c r="D161" s="12" t="s">
        <v>217</v>
      </c>
      <c r="E161" s="14" t="s">
        <v>16</v>
      </c>
      <c r="F161" s="14">
        <v>3</v>
      </c>
      <c r="G161" s="179"/>
      <c r="H161" s="179">
        <v>46.417000000000002</v>
      </c>
      <c r="I161" s="179">
        <v>48.857999999999997</v>
      </c>
      <c r="J161" s="172">
        <f>H161-I161</f>
        <v>-2.4409999999999954</v>
      </c>
      <c r="K161" s="16">
        <f>H161*100/I161-100</f>
        <v>-4.996111179336026</v>
      </c>
      <c r="L161" s="172">
        <v>17.890999999999998</v>
      </c>
      <c r="M161" s="172">
        <v>0</v>
      </c>
      <c r="N161" s="172">
        <f>L161-M161</f>
        <v>17.890999999999998</v>
      </c>
      <c r="O161" s="16">
        <f>L161*100/H161</f>
        <v>38.544067906155071</v>
      </c>
    </row>
    <row r="162" spans="1:15" x14ac:dyDescent="0.25">
      <c r="A162" s="51">
        <v>29</v>
      </c>
      <c r="B162" s="52">
        <v>36</v>
      </c>
      <c r="C162" s="52">
        <f>B162-A162</f>
        <v>7</v>
      </c>
      <c r="D162" s="12" t="s">
        <v>216</v>
      </c>
      <c r="E162" s="9" t="s">
        <v>37</v>
      </c>
      <c r="F162" s="9">
        <v>8</v>
      </c>
      <c r="G162" s="179"/>
      <c r="H162" s="179">
        <v>343.303</v>
      </c>
      <c r="I162" s="49">
        <v>250.2</v>
      </c>
      <c r="J162" s="10">
        <v>93.102999999999994</v>
      </c>
      <c r="K162" s="18">
        <f>H162*100/I162-100</f>
        <v>37.211430855315768</v>
      </c>
      <c r="L162" s="10">
        <v>18.943999999999999</v>
      </c>
      <c r="M162" s="10">
        <v>-41.4</v>
      </c>
      <c r="N162" s="10">
        <f>L162-M162</f>
        <v>60.343999999999994</v>
      </c>
      <c r="O162" s="18">
        <f>L162*100/H162</f>
        <v>5.5181574294427946</v>
      </c>
    </row>
    <row r="163" spans="1:15" x14ac:dyDescent="0.25">
      <c r="A163" s="51">
        <v>33</v>
      </c>
      <c r="B163" s="52">
        <v>41</v>
      </c>
      <c r="C163" s="52">
        <f>B163-A163</f>
        <v>8</v>
      </c>
      <c r="D163" s="12" t="s">
        <v>203</v>
      </c>
      <c r="E163" s="14" t="s">
        <v>16</v>
      </c>
      <c r="F163" s="14">
        <v>11</v>
      </c>
      <c r="G163" s="179">
        <v>439.91502400000002</v>
      </c>
      <c r="H163" s="179">
        <v>287.87799999999999</v>
      </c>
      <c r="I163" s="179">
        <v>199</v>
      </c>
      <c r="J163" s="16">
        <f>H163-I163</f>
        <v>88.877999999999986</v>
      </c>
      <c r="K163" s="18">
        <f>H163*100/I163-100</f>
        <v>44.662311557788939</v>
      </c>
      <c r="L163" s="172">
        <v>20.942</v>
      </c>
      <c r="M163" s="172">
        <v>10.1</v>
      </c>
      <c r="N163" s="10">
        <f>L163-M163</f>
        <v>10.842000000000001</v>
      </c>
      <c r="O163" s="18">
        <f>L163*100/H163</f>
        <v>7.2746093831414695</v>
      </c>
    </row>
    <row r="164" spans="1:15" x14ac:dyDescent="0.25">
      <c r="A164" s="51">
        <v>98</v>
      </c>
      <c r="B164" s="52">
        <v>112</v>
      </c>
      <c r="C164" s="52">
        <f>B164-A164</f>
        <v>14</v>
      </c>
      <c r="D164" s="12" t="s">
        <v>204</v>
      </c>
      <c r="E164" s="14" t="s">
        <v>16</v>
      </c>
      <c r="F164" s="14">
        <v>4</v>
      </c>
      <c r="G164" s="179"/>
      <c r="H164" s="179">
        <v>59.377000000000002</v>
      </c>
      <c r="I164" s="179">
        <v>48.192</v>
      </c>
      <c r="J164" s="172">
        <f>H164-I164</f>
        <v>11.185000000000002</v>
      </c>
      <c r="K164" s="16">
        <f>H164*100/I164-100</f>
        <v>23.209246347941558</v>
      </c>
      <c r="L164" s="172">
        <v>22.135999999999999</v>
      </c>
      <c r="M164" s="172">
        <v>7.1150000000000002</v>
      </c>
      <c r="N164" s="172">
        <f>L164-M164</f>
        <v>15.020999999999999</v>
      </c>
      <c r="O164" s="16">
        <f>L164*100/H164</f>
        <v>37.280428448725935</v>
      </c>
    </row>
    <row r="165" spans="1:15" x14ac:dyDescent="0.25">
      <c r="A165" s="51">
        <v>56</v>
      </c>
      <c r="B165" s="52">
        <v>53</v>
      </c>
      <c r="C165" s="52">
        <f>B165-A165</f>
        <v>-3</v>
      </c>
      <c r="D165" s="12" t="s">
        <v>72</v>
      </c>
      <c r="E165" s="14" t="s">
        <v>16</v>
      </c>
      <c r="F165" s="14">
        <v>3</v>
      </c>
      <c r="G165" s="179">
        <v>89.880737999999994</v>
      </c>
      <c r="H165" s="179">
        <v>138.36799999999999</v>
      </c>
      <c r="I165" s="179">
        <v>138.4</v>
      </c>
      <c r="J165" s="172">
        <f>H165-I165</f>
        <v>-3.2000000000010687E-2</v>
      </c>
      <c r="K165" s="16">
        <f>H165*100/I165-100</f>
        <v>-2.3121387283239869E-2</v>
      </c>
      <c r="L165" s="172">
        <v>23.638999999999999</v>
      </c>
      <c r="M165" s="172">
        <v>23.6</v>
      </c>
      <c r="N165" s="172">
        <f>L165-M165</f>
        <v>3.8999999999997925E-2</v>
      </c>
      <c r="O165" s="16">
        <f>L165*100/H165</f>
        <v>17.08415240518039</v>
      </c>
    </row>
    <row r="166" spans="1:15" x14ac:dyDescent="0.25">
      <c r="A166" s="51">
        <v>137</v>
      </c>
      <c r="B166" s="52">
        <v>128</v>
      </c>
      <c r="C166" s="52">
        <f>B166-A166</f>
        <v>-9</v>
      </c>
      <c r="D166" s="12" t="s">
        <v>131</v>
      </c>
      <c r="E166" s="14" t="s">
        <v>16</v>
      </c>
      <c r="F166" s="14">
        <v>1</v>
      </c>
      <c r="G166" s="179"/>
      <c r="H166" s="179">
        <v>33.65</v>
      </c>
      <c r="I166" s="179">
        <v>38.700000000000003</v>
      </c>
      <c r="J166" s="172">
        <f>H166-I166</f>
        <v>-5.0500000000000043</v>
      </c>
      <c r="K166" s="16">
        <f>H166*100/I166-100</f>
        <v>-13.049095607235145</v>
      </c>
      <c r="L166" s="172">
        <v>25.481999999999999</v>
      </c>
      <c r="M166" s="172">
        <v>28.6</v>
      </c>
      <c r="N166" s="172">
        <f>L166-M166</f>
        <v>-3.1180000000000021</v>
      </c>
      <c r="O166" s="16">
        <f>L166*100/H166</f>
        <v>75.726597325408619</v>
      </c>
    </row>
    <row r="167" spans="1:15" x14ac:dyDescent="0.25">
      <c r="A167" s="51">
        <v>68</v>
      </c>
      <c r="B167" s="52">
        <v>76</v>
      </c>
      <c r="C167" s="52">
        <f>B167-A167</f>
        <v>8</v>
      </c>
      <c r="D167" s="12" t="s">
        <v>82</v>
      </c>
      <c r="E167" s="14" t="s">
        <v>16</v>
      </c>
      <c r="F167" s="14">
        <v>1</v>
      </c>
      <c r="G167" s="179"/>
      <c r="H167" s="179">
        <v>95.900999999999996</v>
      </c>
      <c r="I167" s="179">
        <v>86.9</v>
      </c>
      <c r="J167" s="172">
        <v>9.0009999999999994</v>
      </c>
      <c r="K167" s="16">
        <f>H167*100/I167-100</f>
        <v>10.357882623705407</v>
      </c>
      <c r="L167" s="172">
        <v>25.815999999999999</v>
      </c>
      <c r="M167" s="172">
        <v>13.5</v>
      </c>
      <c r="N167" s="172">
        <f>L167-M167</f>
        <v>12.315999999999999</v>
      </c>
      <c r="O167" s="16">
        <f>L167*100/H167</f>
        <v>26.919427326096702</v>
      </c>
    </row>
    <row r="168" spans="1:15" x14ac:dyDescent="0.25">
      <c r="A168" s="51">
        <v>72</v>
      </c>
      <c r="B168" s="52">
        <v>74</v>
      </c>
      <c r="C168" s="52">
        <f>B168-A168</f>
        <v>2</v>
      </c>
      <c r="D168" s="12" t="s">
        <v>85</v>
      </c>
      <c r="E168" s="14" t="s">
        <v>16</v>
      </c>
      <c r="F168" s="14">
        <v>2</v>
      </c>
      <c r="G168" s="179"/>
      <c r="H168" s="179">
        <v>88.495000000000005</v>
      </c>
      <c r="I168" s="179">
        <v>90.653000000000006</v>
      </c>
      <c r="J168" s="172">
        <v>-2.1579999999999999</v>
      </c>
      <c r="K168" s="16">
        <f>H168*100/I168-100</f>
        <v>-2.3805058850782785</v>
      </c>
      <c r="L168" s="172">
        <v>26.388000000000002</v>
      </c>
      <c r="M168" s="172">
        <v>21.838000000000001</v>
      </c>
      <c r="N168" s="172">
        <f>L168-M168</f>
        <v>4.5500000000000007</v>
      </c>
      <c r="O168" s="16">
        <f>L168*100/H168</f>
        <v>29.818633821119839</v>
      </c>
    </row>
    <row r="169" spans="1:15" x14ac:dyDescent="0.25">
      <c r="A169" s="51">
        <v>69</v>
      </c>
      <c r="B169" s="52">
        <v>83</v>
      </c>
      <c r="C169" s="52">
        <f>B169-A169</f>
        <v>14</v>
      </c>
      <c r="D169" s="12" t="s">
        <v>83</v>
      </c>
      <c r="E169" s="14" t="s">
        <v>16</v>
      </c>
      <c r="F169" s="14">
        <v>1</v>
      </c>
      <c r="G169" s="179"/>
      <c r="H169" s="179">
        <v>95.718999999999994</v>
      </c>
      <c r="I169" s="179">
        <v>73.2</v>
      </c>
      <c r="J169" s="172">
        <v>22.518999999999998</v>
      </c>
      <c r="K169" s="16">
        <f>H169*100/I169-100</f>
        <v>30.763661202185773</v>
      </c>
      <c r="L169" s="172">
        <v>27.635000000000002</v>
      </c>
      <c r="M169" s="172">
        <v>17.8</v>
      </c>
      <c r="N169" s="172">
        <f>L169-M169</f>
        <v>9.8350000000000009</v>
      </c>
      <c r="O169" s="16">
        <f>L169*100/H169</f>
        <v>28.870966056895707</v>
      </c>
    </row>
    <row r="170" spans="1:15" x14ac:dyDescent="0.25">
      <c r="A170" s="51">
        <v>16</v>
      </c>
      <c r="B170" s="52">
        <v>26</v>
      </c>
      <c r="C170" s="52">
        <f>B170-A170</f>
        <v>10</v>
      </c>
      <c r="D170" s="12" t="s">
        <v>271</v>
      </c>
      <c r="E170" s="14" t="s">
        <v>16</v>
      </c>
      <c r="F170" s="14">
        <v>4</v>
      </c>
      <c r="G170" s="179">
        <v>766.08806600000003</v>
      </c>
      <c r="H170" s="179">
        <v>685.8</v>
      </c>
      <c r="I170" s="179">
        <v>411.6</v>
      </c>
      <c r="J170" s="179">
        <f>H170-I170</f>
        <v>274.19999999999993</v>
      </c>
      <c r="K170" s="54">
        <f>H170*100/I170-100</f>
        <v>66.618075801749256</v>
      </c>
      <c r="L170" s="179">
        <v>28.1</v>
      </c>
      <c r="M170" s="179">
        <v>9.3000000000000007</v>
      </c>
      <c r="N170" s="179">
        <f>L170-M170</f>
        <v>18.8</v>
      </c>
      <c r="O170" s="54">
        <f>L170*100/H170</f>
        <v>4.0974044911052792</v>
      </c>
    </row>
    <row r="171" spans="1:15" x14ac:dyDescent="0.25">
      <c r="A171" s="51">
        <v>57</v>
      </c>
      <c r="B171" s="52">
        <v>56</v>
      </c>
      <c r="C171" s="52">
        <f>B171-A171</f>
        <v>-1</v>
      </c>
      <c r="D171" s="12" t="s">
        <v>225</v>
      </c>
      <c r="E171" s="9" t="s">
        <v>16</v>
      </c>
      <c r="F171" s="9">
        <v>3</v>
      </c>
      <c r="G171" s="179">
        <v>122.75903</v>
      </c>
      <c r="H171" s="179">
        <v>133.571</v>
      </c>
      <c r="I171" s="49">
        <v>132.66999999999999</v>
      </c>
      <c r="J171" s="10">
        <v>0.90100000000000002</v>
      </c>
      <c r="K171" s="18">
        <f>H171*100/I171-100</f>
        <v>0.67912866510893366</v>
      </c>
      <c r="L171" s="10">
        <v>28.210999999999999</v>
      </c>
      <c r="M171" s="10">
        <v>38.158000000000001</v>
      </c>
      <c r="N171" s="10">
        <f>L171-M171</f>
        <v>-9.9470000000000027</v>
      </c>
      <c r="O171" s="18">
        <f>L171*100/H171</f>
        <v>21.120602525997409</v>
      </c>
    </row>
    <row r="172" spans="1:15" x14ac:dyDescent="0.25">
      <c r="A172" s="51">
        <v>83</v>
      </c>
      <c r="B172" s="52">
        <v>67</v>
      </c>
      <c r="C172" s="52">
        <f>B172-A172</f>
        <v>-16</v>
      </c>
      <c r="D172" s="12" t="s">
        <v>95</v>
      </c>
      <c r="E172" s="14" t="s">
        <v>27</v>
      </c>
      <c r="F172" s="14">
        <v>1</v>
      </c>
      <c r="G172" s="179"/>
      <c r="H172" s="179">
        <v>75.998999999999995</v>
      </c>
      <c r="I172" s="179">
        <v>107.8</v>
      </c>
      <c r="J172" s="172">
        <f>H172-I172</f>
        <v>-31.801000000000002</v>
      </c>
      <c r="K172" s="16">
        <f>H172*100/I172-100</f>
        <v>-29.5</v>
      </c>
      <c r="L172" s="172">
        <v>28.62</v>
      </c>
      <c r="M172" s="172">
        <v>53</v>
      </c>
      <c r="N172" s="172">
        <f>L172-M172</f>
        <v>-24.38</v>
      </c>
      <c r="O172" s="16">
        <f>L172*100/H172</f>
        <v>37.658390241976868</v>
      </c>
    </row>
    <row r="173" spans="1:15" x14ac:dyDescent="0.25">
      <c r="A173" s="51">
        <v>39</v>
      </c>
      <c r="B173" s="52">
        <v>38</v>
      </c>
      <c r="C173" s="52">
        <f>B173-A173</f>
        <v>-1</v>
      </c>
      <c r="D173" s="12" t="s">
        <v>54</v>
      </c>
      <c r="E173" s="14" t="s">
        <v>55</v>
      </c>
      <c r="F173" s="14">
        <v>2</v>
      </c>
      <c r="G173" s="179">
        <v>50.463900000000002</v>
      </c>
      <c r="H173" s="179">
        <v>221.45699999999999</v>
      </c>
      <c r="I173" s="179">
        <v>230.2</v>
      </c>
      <c r="J173" s="172">
        <v>-8.7430000000000003</v>
      </c>
      <c r="K173" s="16">
        <f>H173*100/I173-100</f>
        <v>-3.7980017376194581</v>
      </c>
      <c r="L173" s="172">
        <v>30.280999999999999</v>
      </c>
      <c r="M173" s="172">
        <v>-3.6</v>
      </c>
      <c r="N173" s="172">
        <f>L173-M173</f>
        <v>33.881</v>
      </c>
      <c r="O173" s="16">
        <f>L173*100/H173</f>
        <v>13.673534817142832</v>
      </c>
    </row>
    <row r="174" spans="1:15" x14ac:dyDescent="0.25">
      <c r="A174" s="51">
        <v>23</v>
      </c>
      <c r="B174" s="52">
        <v>6</v>
      </c>
      <c r="C174" s="52">
        <f>B174-A174</f>
        <v>-17</v>
      </c>
      <c r="D174" s="12" t="s">
        <v>42</v>
      </c>
      <c r="E174" s="14" t="s">
        <v>16</v>
      </c>
      <c r="F174" s="14">
        <v>8</v>
      </c>
      <c r="G174" s="179">
        <v>575.44123999999999</v>
      </c>
      <c r="H174" s="179">
        <v>546.20699999999999</v>
      </c>
      <c r="I174" s="179">
        <v>1588.8389999999999</v>
      </c>
      <c r="J174" s="172">
        <f>H174-I174</f>
        <v>-1042.6320000000001</v>
      </c>
      <c r="K174" s="16">
        <f>H174*100/I174-100</f>
        <v>-65.622256251262712</v>
      </c>
      <c r="L174" s="172">
        <v>30.734000000000002</v>
      </c>
      <c r="M174" s="172">
        <v>21.460999999999999</v>
      </c>
      <c r="N174" s="172">
        <f>L174-M174</f>
        <v>9.2730000000000032</v>
      </c>
      <c r="O174" s="16">
        <f>L174*100/H174</f>
        <v>5.6268044898728871</v>
      </c>
    </row>
    <row r="175" spans="1:15" x14ac:dyDescent="0.25">
      <c r="A175" s="51">
        <v>24</v>
      </c>
      <c r="B175" s="52">
        <v>28</v>
      </c>
      <c r="C175" s="52">
        <f>B175-A175</f>
        <v>4</v>
      </c>
      <c r="D175" s="12" t="s">
        <v>43</v>
      </c>
      <c r="E175" s="14" t="s">
        <v>37</v>
      </c>
      <c r="F175" s="14">
        <v>1</v>
      </c>
      <c r="G175" s="179"/>
      <c r="H175" s="179">
        <v>477.834</v>
      </c>
      <c r="I175" s="179">
        <v>383</v>
      </c>
      <c r="J175" s="172">
        <v>94.834000000000003</v>
      </c>
      <c r="K175" s="16">
        <f>H175*100/I175-100</f>
        <v>24.760835509138388</v>
      </c>
      <c r="L175" s="172">
        <v>33.78</v>
      </c>
      <c r="M175" s="172">
        <v>43.7</v>
      </c>
      <c r="N175" s="172">
        <f>L175-M175</f>
        <v>-9.9200000000000017</v>
      </c>
      <c r="O175" s="16">
        <f>L175*100/H175</f>
        <v>7.0694006705257477</v>
      </c>
    </row>
    <row r="176" spans="1:15" x14ac:dyDescent="0.25">
      <c r="A176" s="51">
        <v>17</v>
      </c>
      <c r="B176" s="52">
        <v>20</v>
      </c>
      <c r="C176" s="52">
        <f>B176-A176</f>
        <v>3</v>
      </c>
      <c r="D176" s="12" t="s">
        <v>36</v>
      </c>
      <c r="E176" s="14" t="s">
        <v>37</v>
      </c>
      <c r="F176" s="14">
        <v>1</v>
      </c>
      <c r="G176" s="179"/>
      <c r="H176" s="179">
        <v>611.66600000000005</v>
      </c>
      <c r="I176" s="179">
        <v>639.33199999999999</v>
      </c>
      <c r="J176" s="179">
        <v>-27.666</v>
      </c>
      <c r="K176" s="54">
        <f>H176*100/I176-100</f>
        <v>-4.327329149800093</v>
      </c>
      <c r="L176" s="179">
        <v>34.554000000000002</v>
      </c>
      <c r="M176" s="179">
        <v>8.8000000000000007</v>
      </c>
      <c r="N176" s="179">
        <f>L176-M176</f>
        <v>25.754000000000001</v>
      </c>
      <c r="O176" s="54">
        <f>L176*100/H176</f>
        <v>5.6491614704757165</v>
      </c>
    </row>
    <row r="177" spans="1:15" x14ac:dyDescent="0.25">
      <c r="A177" s="51">
        <v>66</v>
      </c>
      <c r="B177" s="52">
        <v>70</v>
      </c>
      <c r="C177" s="52">
        <f>B177-A177</f>
        <v>4</v>
      </c>
      <c r="D177" s="12" t="s">
        <v>80</v>
      </c>
      <c r="E177" s="14" t="s">
        <v>16</v>
      </c>
      <c r="F177" s="14">
        <v>2</v>
      </c>
      <c r="G177" s="179"/>
      <c r="H177" s="179">
        <v>103.11</v>
      </c>
      <c r="I177" s="179">
        <v>98.7</v>
      </c>
      <c r="J177" s="172">
        <v>4.41</v>
      </c>
      <c r="K177" s="16">
        <f>H177*100/I177-100</f>
        <v>4.4680851063829721</v>
      </c>
      <c r="L177" s="172">
        <v>34.917999999999999</v>
      </c>
      <c r="M177" s="172">
        <v>28.7</v>
      </c>
      <c r="N177" s="172">
        <f>L177-M177</f>
        <v>6.218</v>
      </c>
      <c r="O177" s="16">
        <f>L177*100/H177</f>
        <v>33.864804577635532</v>
      </c>
    </row>
    <row r="178" spans="1:15" x14ac:dyDescent="0.25">
      <c r="A178" s="51">
        <v>8</v>
      </c>
      <c r="B178" s="52">
        <v>14</v>
      </c>
      <c r="C178" s="52">
        <f>B178-A178</f>
        <v>6</v>
      </c>
      <c r="D178" s="12" t="s">
        <v>223</v>
      </c>
      <c r="E178" s="9" t="s">
        <v>16</v>
      </c>
      <c r="F178" s="9">
        <v>11</v>
      </c>
      <c r="G178" s="179">
        <v>1086.476226</v>
      </c>
      <c r="H178" s="179">
        <v>1078.0609999999999</v>
      </c>
      <c r="I178" s="49">
        <v>1031.0709999999999</v>
      </c>
      <c r="J178" s="49">
        <v>0</v>
      </c>
      <c r="K178" s="50">
        <f>H178*100/I178-100</f>
        <v>4.5573971142627414</v>
      </c>
      <c r="L178" s="49">
        <v>35.018999999999998</v>
      </c>
      <c r="M178" s="49">
        <v>-21.652000000000001</v>
      </c>
      <c r="N178" s="49">
        <f>L178-M178</f>
        <v>56.670999999999999</v>
      </c>
      <c r="O178" s="50">
        <f>L178*100/H178</f>
        <v>3.2483319589522299</v>
      </c>
    </row>
    <row r="179" spans="1:15" x14ac:dyDescent="0.25">
      <c r="A179" s="51">
        <v>51</v>
      </c>
      <c r="B179" s="52">
        <v>46</v>
      </c>
      <c r="C179" s="52">
        <f>B179-A179</f>
        <v>-5</v>
      </c>
      <c r="D179" s="12" t="s">
        <v>199</v>
      </c>
      <c r="E179" s="14" t="s">
        <v>16</v>
      </c>
      <c r="F179" s="14">
        <v>2</v>
      </c>
      <c r="G179" s="179">
        <v>128.92868000000001</v>
      </c>
      <c r="H179" s="179">
        <v>167.67400000000001</v>
      </c>
      <c r="I179" s="179">
        <v>167.7</v>
      </c>
      <c r="J179" s="172">
        <f>H179-I179</f>
        <v>-2.5999999999982037E-2</v>
      </c>
      <c r="K179" s="18">
        <f>H179*100/I179-100</f>
        <v>-1.5503875968974512E-2</v>
      </c>
      <c r="L179" s="10">
        <v>36.573</v>
      </c>
      <c r="M179" s="10">
        <v>36.6</v>
      </c>
      <c r="N179" s="10">
        <f>L179-M179</f>
        <v>-2.7000000000001023E-2</v>
      </c>
      <c r="O179" s="18">
        <f>L179*100/H179</f>
        <v>21.811968462611972</v>
      </c>
    </row>
    <row r="180" spans="1:15" x14ac:dyDescent="0.25">
      <c r="A180" s="51">
        <v>79</v>
      </c>
      <c r="B180" s="52">
        <v>73</v>
      </c>
      <c r="C180" s="52">
        <f>B180-A180</f>
        <v>-6</v>
      </c>
      <c r="D180" s="12" t="s">
        <v>92</v>
      </c>
      <c r="E180" s="14" t="s">
        <v>16</v>
      </c>
      <c r="F180" s="14">
        <v>1</v>
      </c>
      <c r="G180" s="179"/>
      <c r="H180" s="179">
        <v>81.775999999999996</v>
      </c>
      <c r="I180" s="179">
        <v>93.4</v>
      </c>
      <c r="J180" s="172">
        <f>H180-I180</f>
        <v>-11.624000000000009</v>
      </c>
      <c r="K180" s="16">
        <f>H180*100/I180-100</f>
        <v>-12.445396145610289</v>
      </c>
      <c r="L180" s="172">
        <v>38.311</v>
      </c>
      <c r="M180" s="172">
        <v>41</v>
      </c>
      <c r="N180" s="172">
        <f>L180-M180</f>
        <v>-2.6890000000000001</v>
      </c>
      <c r="O180" s="16">
        <f>L180*100/H180</f>
        <v>46.848708667579729</v>
      </c>
    </row>
    <row r="181" spans="1:15" x14ac:dyDescent="0.25">
      <c r="A181" s="51">
        <v>73</v>
      </c>
      <c r="B181" s="52">
        <v>72</v>
      </c>
      <c r="C181" s="52">
        <f>B181-A181</f>
        <v>-1</v>
      </c>
      <c r="D181" s="12" t="s">
        <v>86</v>
      </c>
      <c r="E181" s="14" t="s">
        <v>16</v>
      </c>
      <c r="F181" s="14">
        <v>1</v>
      </c>
      <c r="G181" s="179"/>
      <c r="H181" s="179">
        <v>85.825000000000003</v>
      </c>
      <c r="I181" s="179">
        <v>97.8</v>
      </c>
      <c r="J181" s="172">
        <v>-11.975</v>
      </c>
      <c r="K181" s="16">
        <f>H181*100/I181-100</f>
        <v>-12.244376278118608</v>
      </c>
      <c r="L181" s="172">
        <v>42.701999999999998</v>
      </c>
      <c r="M181" s="172">
        <v>45.4</v>
      </c>
      <c r="N181" s="172">
        <f>L181-M181</f>
        <v>-2.6980000000000004</v>
      </c>
      <c r="O181" s="16">
        <f>L181*100/H181</f>
        <v>49.754733469268857</v>
      </c>
    </row>
    <row r="182" spans="1:15" x14ac:dyDescent="0.25">
      <c r="A182" s="51">
        <v>12</v>
      </c>
      <c r="B182" s="52">
        <v>13</v>
      </c>
      <c r="C182" s="52">
        <f>B182-A182</f>
        <v>1</v>
      </c>
      <c r="D182" s="12" t="s">
        <v>240</v>
      </c>
      <c r="E182" s="9" t="s">
        <v>24</v>
      </c>
      <c r="F182" s="9">
        <v>1</v>
      </c>
      <c r="G182" s="179"/>
      <c r="H182" s="179">
        <v>867.13400000000001</v>
      </c>
      <c r="I182" s="49">
        <v>1042</v>
      </c>
      <c r="J182" s="49">
        <v>-174.86600000000001</v>
      </c>
      <c r="K182" s="50">
        <f>H182*100/I182-100</f>
        <v>-16.781765834932827</v>
      </c>
      <c r="L182" s="49">
        <v>47.034999999999997</v>
      </c>
      <c r="M182" s="49">
        <v>51.390999999999998</v>
      </c>
      <c r="N182" s="49">
        <f>L182-M182</f>
        <v>-4.3560000000000016</v>
      </c>
      <c r="O182" s="50">
        <f>L182*100/H182</f>
        <v>5.4241904942027412</v>
      </c>
    </row>
    <row r="183" spans="1:15" x14ac:dyDescent="0.25">
      <c r="A183" s="51">
        <v>3</v>
      </c>
      <c r="B183" s="52">
        <v>4</v>
      </c>
      <c r="C183" s="52">
        <f>B183-A183</f>
        <v>1</v>
      </c>
      <c r="D183" s="12" t="s">
        <v>236</v>
      </c>
      <c r="E183" s="9" t="s">
        <v>16</v>
      </c>
      <c r="F183" s="9">
        <v>2</v>
      </c>
      <c r="G183" s="179">
        <v>932.39669000000004</v>
      </c>
      <c r="H183" s="179">
        <v>2435.3139999999999</v>
      </c>
      <c r="I183" s="49">
        <v>2529.5569999999998</v>
      </c>
      <c r="J183" s="49">
        <v>-94.242999999999995</v>
      </c>
      <c r="K183" s="50">
        <f>H183*100/I183-100</f>
        <v>-3.7256721236169028</v>
      </c>
      <c r="L183" s="49">
        <v>49.533999999999999</v>
      </c>
      <c r="M183" s="49">
        <v>4.18</v>
      </c>
      <c r="N183" s="49">
        <f>L183-M183</f>
        <v>45.353999999999999</v>
      </c>
      <c r="O183" s="50">
        <f>L183*100/H183</f>
        <v>2.0339882249270524</v>
      </c>
    </row>
    <row r="184" spans="1:15" x14ac:dyDescent="0.25">
      <c r="A184" s="51">
        <v>49</v>
      </c>
      <c r="B184" s="52">
        <v>51</v>
      </c>
      <c r="C184" s="52">
        <f>B184-A184</f>
        <v>2</v>
      </c>
      <c r="D184" s="12" t="s">
        <v>65</v>
      </c>
      <c r="E184" s="14" t="s">
        <v>16</v>
      </c>
      <c r="F184" s="14">
        <v>2</v>
      </c>
      <c r="G184" s="179">
        <v>52.565269999999998</v>
      </c>
      <c r="H184" s="179">
        <v>173.2</v>
      </c>
      <c r="I184" s="179">
        <v>145.9</v>
      </c>
      <c r="J184" s="172">
        <f>H184-I184</f>
        <v>27.299999999999983</v>
      </c>
      <c r="K184" s="18">
        <f>H184*100/I184-100</f>
        <v>18.711446196024667</v>
      </c>
      <c r="L184" s="110">
        <v>50.3</v>
      </c>
      <c r="M184" s="110">
        <v>-125.2</v>
      </c>
      <c r="N184" s="10">
        <f>L184-M184</f>
        <v>175.5</v>
      </c>
      <c r="O184" s="18">
        <f>L184*100/H184</f>
        <v>29.041570438799077</v>
      </c>
    </row>
    <row r="185" spans="1:15" x14ac:dyDescent="0.25">
      <c r="A185" s="51">
        <v>21</v>
      </c>
      <c r="B185" s="52">
        <v>19</v>
      </c>
      <c r="C185" s="52">
        <f>B185-A185</f>
        <v>-2</v>
      </c>
      <c r="D185" s="12" t="s">
        <v>40</v>
      </c>
      <c r="E185" s="14" t="s">
        <v>16</v>
      </c>
      <c r="F185" s="14">
        <v>2</v>
      </c>
      <c r="G185" s="179"/>
      <c r="H185" s="179">
        <v>584.80700000000002</v>
      </c>
      <c r="I185" s="179">
        <v>750.4</v>
      </c>
      <c r="J185" s="172">
        <v>-165.59299999999999</v>
      </c>
      <c r="K185" s="16">
        <f>H185*100/I185-100</f>
        <v>-22.067297441364602</v>
      </c>
      <c r="L185" s="172">
        <v>51.366999999999997</v>
      </c>
      <c r="M185" s="172">
        <v>-20.100000000000001</v>
      </c>
      <c r="N185" s="172">
        <f>L185-M185</f>
        <v>71.466999999999999</v>
      </c>
      <c r="O185" s="16">
        <f>L185*100/H185</f>
        <v>8.7835815918756097</v>
      </c>
    </row>
    <row r="186" spans="1:15" x14ac:dyDescent="0.25">
      <c r="A186" s="51">
        <v>62</v>
      </c>
      <c r="B186" s="52">
        <v>62</v>
      </c>
      <c r="C186" s="52">
        <f>B186-A186</f>
        <v>0</v>
      </c>
      <c r="D186" s="12" t="s">
        <v>76</v>
      </c>
      <c r="E186" s="14" t="s">
        <v>16</v>
      </c>
      <c r="F186" s="14">
        <v>1</v>
      </c>
      <c r="G186" s="179"/>
      <c r="H186" s="179">
        <v>116.11799999999999</v>
      </c>
      <c r="I186" s="179">
        <v>119.8</v>
      </c>
      <c r="J186" s="172">
        <v>-3.6819999999999999</v>
      </c>
      <c r="K186" s="16">
        <f>H186*100/I186-100</f>
        <v>-3.0734557595993408</v>
      </c>
      <c r="L186" s="172">
        <v>51.472000000000001</v>
      </c>
      <c r="M186" s="172">
        <v>44.3</v>
      </c>
      <c r="N186" s="172">
        <f>L186-M186</f>
        <v>7.1720000000000041</v>
      </c>
      <c r="O186" s="16">
        <f>L186*100/H186</f>
        <v>44.327322206720751</v>
      </c>
    </row>
    <row r="187" spans="1:15" x14ac:dyDescent="0.25">
      <c r="A187" s="51">
        <v>6</v>
      </c>
      <c r="B187" s="52">
        <v>18</v>
      </c>
      <c r="C187" s="52">
        <f>B187-A187</f>
        <v>12</v>
      </c>
      <c r="D187" s="12" t="s">
        <v>25</v>
      </c>
      <c r="E187" s="9" t="s">
        <v>16</v>
      </c>
      <c r="F187" s="9">
        <v>4</v>
      </c>
      <c r="G187" s="179">
        <v>341.27749</v>
      </c>
      <c r="H187" s="179">
        <v>1192.059</v>
      </c>
      <c r="I187" s="49">
        <v>783.6</v>
      </c>
      <c r="J187" s="49">
        <v>408.459</v>
      </c>
      <c r="K187" s="50">
        <f>H187*100/I187-100</f>
        <v>52.125957120980075</v>
      </c>
      <c r="L187" s="49">
        <v>65.736999999999995</v>
      </c>
      <c r="M187" s="49">
        <v>48.3</v>
      </c>
      <c r="N187" s="49">
        <f>L187-M187</f>
        <v>17.436999999999998</v>
      </c>
      <c r="O187" s="50">
        <f>L187*100/H187</f>
        <v>5.5145760402798851</v>
      </c>
    </row>
    <row r="188" spans="1:15" x14ac:dyDescent="0.25">
      <c r="A188" s="51">
        <v>35</v>
      </c>
      <c r="B188" s="52">
        <v>34</v>
      </c>
      <c r="C188" s="52">
        <f>B188-A188</f>
        <v>-1</v>
      </c>
      <c r="D188" s="12" t="s">
        <v>51</v>
      </c>
      <c r="E188" s="14" t="s">
        <v>16</v>
      </c>
      <c r="F188" s="14">
        <v>2</v>
      </c>
      <c r="G188" s="179">
        <v>251.47065000000001</v>
      </c>
      <c r="H188" s="179">
        <v>272.262</v>
      </c>
      <c r="I188" s="179">
        <v>266.8</v>
      </c>
      <c r="J188" s="172">
        <v>5.4619999999999997</v>
      </c>
      <c r="K188" s="16">
        <f>H188*100/I188-100</f>
        <v>2.0472263868065994</v>
      </c>
      <c r="L188" s="172">
        <v>71.936999999999998</v>
      </c>
      <c r="M188" s="172">
        <v>81</v>
      </c>
      <c r="N188" s="172">
        <f>L188-M188</f>
        <v>-9.0630000000000024</v>
      </c>
      <c r="O188" s="16">
        <f>L188*100/H188</f>
        <v>26.421975890869824</v>
      </c>
    </row>
    <row r="189" spans="1:15" x14ac:dyDescent="0.25">
      <c r="A189" s="51">
        <v>31</v>
      </c>
      <c r="B189" s="52">
        <v>61</v>
      </c>
      <c r="C189" s="52">
        <f>B189-A189</f>
        <v>30</v>
      </c>
      <c r="D189" s="12" t="s">
        <v>187</v>
      </c>
      <c r="E189" s="14" t="s">
        <v>16</v>
      </c>
      <c r="F189" s="9">
        <v>3</v>
      </c>
      <c r="G189" s="179">
        <v>118.9</v>
      </c>
      <c r="H189" s="179">
        <v>295.16399999999999</v>
      </c>
      <c r="I189" s="49">
        <v>121.81100000000001</v>
      </c>
      <c r="J189" s="10">
        <f>H189-I189</f>
        <v>173.35299999999998</v>
      </c>
      <c r="K189" s="18">
        <f>H189*100/I189-100</f>
        <v>142.31309159271328</v>
      </c>
      <c r="L189" s="10">
        <v>77</v>
      </c>
      <c r="M189" s="10">
        <v>25.747</v>
      </c>
      <c r="N189" s="10">
        <f>L189-M189</f>
        <v>51.253</v>
      </c>
      <c r="O189" s="18">
        <f>L189*100/H189</f>
        <v>26.087192205011451</v>
      </c>
    </row>
    <row r="190" spans="1:15" x14ac:dyDescent="0.25">
      <c r="A190" s="51">
        <v>27</v>
      </c>
      <c r="B190" s="52">
        <v>29</v>
      </c>
      <c r="C190" s="52">
        <f>B190-A190</f>
        <v>2</v>
      </c>
      <c r="D190" s="12" t="s">
        <v>45</v>
      </c>
      <c r="E190" s="14" t="s">
        <v>16</v>
      </c>
      <c r="F190" s="14">
        <v>4</v>
      </c>
      <c r="G190" s="179">
        <v>135.62239600000001</v>
      </c>
      <c r="H190" s="179">
        <v>384.5</v>
      </c>
      <c r="I190" s="179">
        <v>327.9</v>
      </c>
      <c r="J190" s="172">
        <f>H190-I190</f>
        <v>56.600000000000023</v>
      </c>
      <c r="K190" s="16">
        <f>H190*100/I190-100</f>
        <v>17.261360170783789</v>
      </c>
      <c r="L190" s="172">
        <v>79.900000000000006</v>
      </c>
      <c r="M190" s="172">
        <v>54</v>
      </c>
      <c r="N190" s="172">
        <f>L190-M190</f>
        <v>25.900000000000006</v>
      </c>
      <c r="O190" s="16">
        <f>L190*100/H190</f>
        <v>20.78023407022107</v>
      </c>
    </row>
    <row r="191" spans="1:15" x14ac:dyDescent="0.25">
      <c r="A191" s="51">
        <v>30</v>
      </c>
      <c r="B191" s="52">
        <v>27</v>
      </c>
      <c r="C191" s="52">
        <f>B191-A191</f>
        <v>-3</v>
      </c>
      <c r="D191" s="12" t="s">
        <v>47</v>
      </c>
      <c r="E191" s="9" t="s">
        <v>24</v>
      </c>
      <c r="F191" s="9">
        <v>3</v>
      </c>
      <c r="G191" s="179"/>
      <c r="H191" s="179">
        <v>296.803</v>
      </c>
      <c r="I191" s="49">
        <v>392.8</v>
      </c>
      <c r="J191" s="10">
        <v>-95.997</v>
      </c>
      <c r="K191" s="18">
        <f>H191*100/I191-100</f>
        <v>-24.439154786150723</v>
      </c>
      <c r="L191" s="10">
        <v>96.605000000000004</v>
      </c>
      <c r="M191" s="10">
        <v>141.19999999999999</v>
      </c>
      <c r="N191" s="10">
        <f>L191-M191</f>
        <v>-44.594999999999985</v>
      </c>
      <c r="O191" s="18">
        <f>L191*100/H191</f>
        <v>32.548525452909843</v>
      </c>
    </row>
    <row r="192" spans="1:15" x14ac:dyDescent="0.25">
      <c r="A192" s="51">
        <v>46</v>
      </c>
      <c r="B192" s="52">
        <v>113</v>
      </c>
      <c r="C192" s="52">
        <f>B192-A192</f>
        <v>67</v>
      </c>
      <c r="D192" s="12" t="s">
        <v>62</v>
      </c>
      <c r="E192" s="14" t="s">
        <v>16</v>
      </c>
      <c r="F192" s="14">
        <v>1</v>
      </c>
      <c r="G192" s="179"/>
      <c r="H192" s="179">
        <v>186.26400000000001</v>
      </c>
      <c r="I192" s="179">
        <v>48</v>
      </c>
      <c r="J192" s="172">
        <v>138.26400000000001</v>
      </c>
      <c r="K192" s="16">
        <f>H192*100/I192-100</f>
        <v>288.05</v>
      </c>
      <c r="L192" s="172">
        <v>96.734999999999999</v>
      </c>
      <c r="M192" s="172">
        <v>7.9</v>
      </c>
      <c r="N192" s="172">
        <f>L192-M192</f>
        <v>88.834999999999994</v>
      </c>
      <c r="O192" s="16">
        <f>L192*100/H192</f>
        <v>51.934351243396463</v>
      </c>
    </row>
    <row r="193" spans="1:15" x14ac:dyDescent="0.25">
      <c r="A193" s="51">
        <v>10</v>
      </c>
      <c r="B193" s="52">
        <v>10</v>
      </c>
      <c r="C193" s="52">
        <f>B193-A193</f>
        <v>0</v>
      </c>
      <c r="D193" s="12" t="s">
        <v>29</v>
      </c>
      <c r="E193" s="9" t="s">
        <v>30</v>
      </c>
      <c r="F193" s="9">
        <v>1</v>
      </c>
      <c r="G193" s="179"/>
      <c r="H193" s="179">
        <v>996.29399999999998</v>
      </c>
      <c r="I193" s="49">
        <v>1096.2</v>
      </c>
      <c r="J193" s="49">
        <v>-99.906000000000006</v>
      </c>
      <c r="K193" s="50">
        <f>H193*100/I193-100</f>
        <v>-9.113847837985773</v>
      </c>
      <c r="L193" s="49">
        <v>98.222999999999999</v>
      </c>
      <c r="M193" s="49">
        <v>183.6</v>
      </c>
      <c r="N193" s="49">
        <f>L193-M193</f>
        <v>-85.376999999999995</v>
      </c>
      <c r="O193" s="50">
        <f>L193*100/H193</f>
        <v>9.8588368493637422</v>
      </c>
    </row>
    <row r="194" spans="1:15" x14ac:dyDescent="0.25">
      <c r="A194" s="51">
        <v>20</v>
      </c>
      <c r="B194" s="52">
        <v>22</v>
      </c>
      <c r="C194" s="52">
        <f>B194-A194</f>
        <v>2</v>
      </c>
      <c r="D194" s="12" t="s">
        <v>39</v>
      </c>
      <c r="E194" s="14" t="s">
        <v>24</v>
      </c>
      <c r="F194" s="14">
        <v>1</v>
      </c>
      <c r="G194" s="179"/>
      <c r="H194" s="179">
        <v>593.98599999999999</v>
      </c>
      <c r="I194" s="179">
        <v>491.04700000000003</v>
      </c>
      <c r="J194" s="179">
        <v>102.93899999999999</v>
      </c>
      <c r="K194" s="54">
        <f>H194*100/I194-100</f>
        <v>20.963166458607816</v>
      </c>
      <c r="L194" s="179">
        <v>99.644000000000005</v>
      </c>
      <c r="M194" s="179">
        <v>66.599999999999994</v>
      </c>
      <c r="N194" s="179">
        <f>L194-M194</f>
        <v>33.044000000000011</v>
      </c>
      <c r="O194" s="54">
        <f>L194*100/H194</f>
        <v>16.775479556757233</v>
      </c>
    </row>
    <row r="195" spans="1:15" x14ac:dyDescent="0.25">
      <c r="A195" s="51">
        <v>25</v>
      </c>
      <c r="B195" s="52">
        <v>40</v>
      </c>
      <c r="C195" s="52">
        <f>B195-A195</f>
        <v>15</v>
      </c>
      <c r="D195" s="12" t="s">
        <v>44</v>
      </c>
      <c r="E195" s="14" t="s">
        <v>16</v>
      </c>
      <c r="F195" s="14">
        <v>6</v>
      </c>
      <c r="G195" s="179"/>
      <c r="H195" s="179">
        <v>451.93900000000002</v>
      </c>
      <c r="I195" s="179">
        <v>220.55699999999999</v>
      </c>
      <c r="J195" s="172">
        <v>231.38200000000001</v>
      </c>
      <c r="K195" s="16">
        <f>H195*100/I195-100</f>
        <v>104.90802831014207</v>
      </c>
      <c r="L195" s="172">
        <v>102.617</v>
      </c>
      <c r="M195" s="172">
        <v>-21.113</v>
      </c>
      <c r="N195" s="172">
        <f>L195-M195</f>
        <v>123.73</v>
      </c>
      <c r="O195" s="16">
        <f>L195*100/H195</f>
        <v>22.705940403461529</v>
      </c>
    </row>
    <row r="196" spans="1:15" x14ac:dyDescent="0.25">
      <c r="A196" s="51">
        <v>28</v>
      </c>
      <c r="B196" s="53">
        <v>35</v>
      </c>
      <c r="C196" s="53">
        <f>B196-A196</f>
        <v>7</v>
      </c>
      <c r="D196" s="12" t="s">
        <v>64</v>
      </c>
      <c r="E196" s="14" t="s">
        <v>37</v>
      </c>
      <c r="F196" s="14">
        <v>5</v>
      </c>
      <c r="G196" s="179"/>
      <c r="H196" s="179">
        <v>373.6</v>
      </c>
      <c r="I196" s="179">
        <v>265.7</v>
      </c>
      <c r="J196" s="172">
        <f>H196-I196</f>
        <v>107.90000000000003</v>
      </c>
      <c r="K196" s="16">
        <f>H196*100/I196-100</f>
        <v>40.609710199473085</v>
      </c>
      <c r="L196" s="172">
        <v>113.3</v>
      </c>
      <c r="M196" s="172">
        <v>-49.8</v>
      </c>
      <c r="N196" s="172">
        <f>L196-M196</f>
        <v>163.1</v>
      </c>
      <c r="O196" s="16">
        <f>L196*100/H196</f>
        <v>30.326552462526763</v>
      </c>
    </row>
    <row r="197" spans="1:15" x14ac:dyDescent="0.25">
      <c r="A197" s="51">
        <v>9</v>
      </c>
      <c r="B197" s="52">
        <v>12</v>
      </c>
      <c r="C197" s="52">
        <f>B197-A197</f>
        <v>3</v>
      </c>
      <c r="D197" s="12" t="s">
        <v>28</v>
      </c>
      <c r="E197" s="9" t="s">
        <v>16</v>
      </c>
      <c r="F197" s="9">
        <v>2</v>
      </c>
      <c r="G197" s="179">
        <v>328.10604000000001</v>
      </c>
      <c r="H197" s="179">
        <v>1032.126</v>
      </c>
      <c r="I197" s="49">
        <v>1053.0999999999999</v>
      </c>
      <c r="J197" s="49">
        <v>-20.974</v>
      </c>
      <c r="K197" s="50">
        <f>H197*100/I197-100</f>
        <v>-1.991643718545248</v>
      </c>
      <c r="L197" s="49">
        <v>114.566</v>
      </c>
      <c r="M197" s="49">
        <v>108.4</v>
      </c>
      <c r="N197" s="49">
        <f>L197-M197</f>
        <v>6.1659999999999968</v>
      </c>
      <c r="O197" s="50">
        <f>L197*100/H197</f>
        <v>11.100001356423538</v>
      </c>
    </row>
    <row r="198" spans="1:15" x14ac:dyDescent="0.25">
      <c r="A198" s="51">
        <v>37</v>
      </c>
      <c r="B198" s="52">
        <v>58</v>
      </c>
      <c r="C198" s="52">
        <f>B198-A198</f>
        <v>21</v>
      </c>
      <c r="D198" s="12" t="s">
        <v>273</v>
      </c>
      <c r="E198" s="14" t="s">
        <v>268</v>
      </c>
      <c r="F198" s="14">
        <v>1</v>
      </c>
      <c r="G198" s="179"/>
      <c r="H198" s="179">
        <v>231.7</v>
      </c>
      <c r="I198" s="179">
        <v>128.69999999999999</v>
      </c>
      <c r="J198" s="172">
        <f>H198-I198</f>
        <v>103</v>
      </c>
      <c r="K198" s="16">
        <f>H198*100/I198-100</f>
        <v>80.031080031080052</v>
      </c>
      <c r="L198" s="172">
        <v>144.4</v>
      </c>
      <c r="M198" s="172">
        <v>82.6</v>
      </c>
      <c r="N198" s="172">
        <f>L198-M198</f>
        <v>61.800000000000011</v>
      </c>
      <c r="O198" s="16">
        <f>L198*100/H198</f>
        <v>62.321968062149331</v>
      </c>
    </row>
    <row r="199" spans="1:15" x14ac:dyDescent="0.25">
      <c r="A199" s="51">
        <v>4</v>
      </c>
      <c r="B199" s="52">
        <v>7</v>
      </c>
      <c r="C199" s="52">
        <f>B199-A199</f>
        <v>3</v>
      </c>
      <c r="D199" s="12" t="s">
        <v>237</v>
      </c>
      <c r="E199" s="9" t="s">
        <v>16</v>
      </c>
      <c r="F199" s="9">
        <v>2</v>
      </c>
      <c r="G199" s="179">
        <v>193.39431099999999</v>
      </c>
      <c r="H199" s="179">
        <v>1751</v>
      </c>
      <c r="I199" s="49">
        <v>1292.068</v>
      </c>
      <c r="J199" s="49">
        <v>458.93200000000002</v>
      </c>
      <c r="K199" s="50">
        <f>H199*100/I199-100</f>
        <v>35.519183200884157</v>
      </c>
      <c r="L199" s="49">
        <v>188.81800000000001</v>
      </c>
      <c r="M199" s="49">
        <v>170.88200000000001</v>
      </c>
      <c r="N199" s="49">
        <f>L199-M199</f>
        <v>17.936000000000007</v>
      </c>
      <c r="O199" s="50">
        <f>L199*100/H199</f>
        <v>10.78343803540834</v>
      </c>
    </row>
    <row r="200" spans="1:15" x14ac:dyDescent="0.25">
      <c r="A200" s="51">
        <v>5</v>
      </c>
      <c r="B200" s="52">
        <v>5</v>
      </c>
      <c r="C200" s="52">
        <f>B200-A200</f>
        <v>0</v>
      </c>
      <c r="D200" s="12" t="s">
        <v>23</v>
      </c>
      <c r="E200" s="9" t="s">
        <v>24</v>
      </c>
      <c r="F200" s="9">
        <v>1</v>
      </c>
      <c r="G200" s="179"/>
      <c r="H200" s="179">
        <v>1415.9880000000001</v>
      </c>
      <c r="I200" s="49">
        <v>2013.3</v>
      </c>
      <c r="J200" s="49">
        <v>-597.31200000000001</v>
      </c>
      <c r="K200" s="50">
        <f>H200*100/I200-100</f>
        <v>-29.668305766651756</v>
      </c>
      <c r="L200" s="49">
        <v>192.18600000000001</v>
      </c>
      <c r="M200" s="49">
        <v>259.8</v>
      </c>
      <c r="N200" s="49">
        <f>L200-M200</f>
        <v>-67.614000000000004</v>
      </c>
      <c r="O200" s="50">
        <f>L200*100/H200</f>
        <v>13.572572648920755</v>
      </c>
    </row>
    <row r="201" spans="1:15" x14ac:dyDescent="0.25">
      <c r="A201" s="51">
        <v>13</v>
      </c>
      <c r="B201" s="52">
        <v>8</v>
      </c>
      <c r="C201" s="52">
        <f>B201-A201</f>
        <v>-5</v>
      </c>
      <c r="D201" s="12" t="s">
        <v>33</v>
      </c>
      <c r="E201" s="9" t="s">
        <v>16</v>
      </c>
      <c r="F201" s="9">
        <v>1</v>
      </c>
      <c r="G201" s="171">
        <v>1600.413</v>
      </c>
      <c r="H201" s="179">
        <v>849.34799999999996</v>
      </c>
      <c r="I201" s="49">
        <v>1132.078</v>
      </c>
      <c r="J201" s="49">
        <v>-282.73</v>
      </c>
      <c r="K201" s="50">
        <f>H201*100/I201-100</f>
        <v>-24.974427557111795</v>
      </c>
      <c r="L201" s="49">
        <v>368.10500000000002</v>
      </c>
      <c r="M201" s="49">
        <v>450.2</v>
      </c>
      <c r="N201" s="49">
        <f>L201-M201</f>
        <v>-82.09499999999997</v>
      </c>
      <c r="O201" s="50">
        <f>L201*100/H201</f>
        <v>43.339714698804265</v>
      </c>
    </row>
    <row r="202" spans="1:15" x14ac:dyDescent="0.25">
      <c r="A202" s="51">
        <v>18</v>
      </c>
      <c r="B202" s="52">
        <v>17</v>
      </c>
      <c r="C202" s="52">
        <f>B202-A202</f>
        <v>-1</v>
      </c>
      <c r="D202" s="12" t="s">
        <v>184</v>
      </c>
      <c r="E202" s="14" t="s">
        <v>16</v>
      </c>
      <c r="F202" s="14"/>
      <c r="G202" s="179"/>
      <c r="H202" s="179">
        <v>604</v>
      </c>
      <c r="I202" s="179">
        <v>808.4</v>
      </c>
      <c r="J202" s="179">
        <f>H202-I202</f>
        <v>-204.39999999999998</v>
      </c>
      <c r="K202" s="54">
        <f>H202*100/I202-100</f>
        <v>-25.284512617516086</v>
      </c>
      <c r="L202" s="179">
        <v>467.7</v>
      </c>
      <c r="M202" s="179">
        <v>645</v>
      </c>
      <c r="N202" s="179">
        <f>L202-M202</f>
        <v>-177.3</v>
      </c>
      <c r="O202" s="54">
        <f>L202*100/H202</f>
        <v>77.433774834437088</v>
      </c>
    </row>
  </sheetData>
  <sortState ref="A1:O202">
    <sortCondition ref="L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Общий рейтинг-2019</vt:lpstr>
      <vt:lpstr>Лучшая динамика выручки</vt:lpstr>
      <vt:lpstr>Самые прибыльные </vt:lpstr>
      <vt:lpstr>Худшая динамика выручки</vt:lpstr>
      <vt:lpstr>Самые убыточные</vt:lpstr>
      <vt:lpstr>Аэропорты,метро,indoor,transit</vt:lpstr>
      <vt:lpstr>Московская область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baid</dc:creator>
  <cp:lastModifiedBy>Baiduzhiy Andrei</cp:lastModifiedBy>
  <dcterms:created xsi:type="dcterms:W3CDTF">2020-07-08T09:42:23Z</dcterms:created>
  <dcterms:modified xsi:type="dcterms:W3CDTF">2020-08-04T10:22:21Z</dcterms:modified>
</cp:coreProperties>
</file>